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activeTab="0"/>
  </bookViews>
  <sheets>
    <sheet name="Sheet1" sheetId="1" r:id="rId1"/>
    <sheet name="男子用紙" sheetId="2" r:id="rId2"/>
    <sheet name="女子用紙" sheetId="3" r:id="rId3"/>
    <sheet name="補員登録・及び競技役員名簿" sheetId="4" r:id="rId4"/>
    <sheet name="henkan" sheetId="5" r:id="rId5"/>
    <sheet name="data" sheetId="6" r:id="rId6"/>
  </sheets>
  <definedNames>
    <definedName name="_xlnm.Print_Area" localSheetId="2">'女子用紙'!$A$1:$M$78</definedName>
    <definedName name="_xlnm.Print_Area" localSheetId="1">'男子用紙'!$A$1:$M$78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<sst xmlns="http://schemas.openxmlformats.org/spreadsheetml/2006/main" count="483" uniqueCount="259">
  <si>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</si>
  <si>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</si>
  <si>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</si>
  <si>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</si>
  <si>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</si>
  <si>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</si>
  <si>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</si>
  <si>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</si>
  <si>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</si>
  <si>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</si>
  <si>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</si>
  <si>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</si>
  <si>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</si>
  <si>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</si>
  <si>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</si>
  <si>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</si>
  <si>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</si>
  <si>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</si>
  <si>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</si>
  <si>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</si>
  <si>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</si>
  <si>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</si>
  <si>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</si>
  <si>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</si>
  <si>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</si>
  <si>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</si>
  <si>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</si>
  <si>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</si>
  <si>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</si>
  <si>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</si>
  <si>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</si>
  <si>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</si>
  <si>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</si>
  <si>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</si>
  <si>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</si>
  <si>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</si>
  <si>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</si>
  <si>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</si>
  <si>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</si>
  <si>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</si>
  <si>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</si>
  <si>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</si>
  <si>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</si>
  <si>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</si>
  <si>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</si>
  <si>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</si>
  <si>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</si>
  <si>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</si>
  <si>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</si>
  <si>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</si>
  <si>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</si>
  <si>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</si>
  <si>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</si>
  <si>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</si>
  <si>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</si>
  <si>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</si>
  <si>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</si>
  <si>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</si>
  <si>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</si>
  <si>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</si>
  <si>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</si>
  <si>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</si>
  <si>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</si>
  <si>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</si>
  <si>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</si>
  <si>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</si>
  <si>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</si>
  <si>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</si>
  <si>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</si>
  <si>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</si>
  <si>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</si>
  <si>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</si>
  <si>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</si>
  <si>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</si>
  <si>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</si>
  <si>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</si>
  <si>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</si>
  <si>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</si>
  <si>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</si>
  <si>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</si>
  <si>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</si>
  <si>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</si>
  <si>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</si>
  <si>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</si>
  <si>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</si>
  <si>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</si>
  <si>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</si>
  <si>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</si>
  <si>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</si>
  <si>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</si>
  <si>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希望順位</t>
  </si>
  <si>
    <t>希望する役員職名</t>
  </si>
  <si>
    <t>監督氏名</t>
  </si>
  <si>
    <t>申込者携帯番号</t>
  </si>
  <si>
    <r>
      <t>※１５００ｍ・３０００ｍ出場競技者は備考欄に</t>
    </r>
    <r>
      <rPr>
        <u val="double"/>
        <sz val="13"/>
        <rFont val="ＭＳ Ｐゴシック"/>
        <family val="3"/>
      </rPr>
      <t>自己記録を必ず記入すること</t>
    </r>
  </si>
  <si>
    <t>例　　接待係、決勝、計時、監察、競技者係、出発係、周回記録、駐車場係
       場内指令,フィールド競技補助係、表彰係、風力計測係、誘導係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</si>
  <si>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</si>
  <si>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</si>
  <si>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</si>
  <si>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</si>
  <si>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</si>
  <si>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</si>
  <si>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</si>
  <si>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</si>
  <si>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</si>
  <si>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</si>
  <si>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</si>
  <si>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</si>
  <si>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</si>
  <si>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</si>
  <si>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</si>
  <si>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</si>
  <si>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</si>
  <si>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</si>
  <si>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</si>
  <si>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</si>
  <si>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</si>
  <si>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</si>
  <si>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</si>
  <si>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</si>
  <si>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</si>
  <si>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</si>
  <si>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</si>
  <si>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</si>
  <si>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</si>
  <si>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</si>
  <si>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</si>
  <si>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</si>
  <si>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</si>
  <si>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</si>
  <si>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</si>
  <si>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</si>
  <si>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</si>
  <si>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</si>
  <si>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</si>
  <si>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</si>
  <si>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　　　てください。なお同時に、この申込書をメールに添付し、沖縄県中体連陸上専門部に提出</t>
  </si>
  <si>
    <t>　　　してください。</t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</si>
  <si>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</si>
  <si>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</si>
  <si>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</si>
  <si>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</si>
  <si>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</si>
  <si>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</si>
  <si>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</si>
  <si>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</si>
  <si>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</si>
  <si>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</si>
  <si>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</si>
  <si>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</si>
  <si>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</si>
  <si>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</si>
  <si>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</si>
  <si>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</si>
  <si>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</si>
  <si>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</si>
  <si>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</si>
  <si>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</si>
  <si>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</si>
  <si>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</si>
  <si>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　　　地区中体連の公印を押印し、各地区中体連事務局を通じ沖縄県中体連事務局に提出し</t>
  </si>
  <si>
    <t>最低でも2年2名、1年2名はエントリして下さい。</t>
  </si>
  <si>
    <t>低学年リレーに関しては1走2年、2走1年、3走1年、4走2年のエントリに成ります。</t>
  </si>
  <si>
    <t>（６）入力・確認の後、「②男子用紙」「③女子用紙」「③補助登録・及び競技役員名簿」シートを印刷します。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</si>
  <si>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</si>
  <si>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</si>
  <si>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</si>
  <si>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</si>
  <si>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</si>
  <si>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</si>
  <si>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</si>
  <si>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</si>
  <si>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</si>
  <si>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</si>
  <si>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</si>
  <si>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</si>
  <si>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</si>
  <si>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</si>
  <si>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</si>
  <si>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</si>
  <si>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</si>
  <si>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</si>
  <si>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</si>
  <si>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</si>
  <si>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</si>
  <si>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</si>
  <si>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</si>
  <si>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</si>
  <si>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</si>
  <si>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</si>
  <si>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</si>
  <si>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</si>
  <si>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</si>
  <si>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</si>
  <si>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</si>
  <si>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</si>
  <si>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</si>
  <si>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</si>
  <si>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</si>
  <si>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</si>
  <si>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</si>
  <si>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</si>
  <si>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</si>
  <si>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</si>
  <si>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</si>
  <si>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</si>
  <si>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</si>
  <si>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</si>
  <si>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</si>
  <si>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</si>
  <si>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</si>
  <si>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</si>
  <si>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</si>
  <si>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</si>
  <si>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</si>
  <si>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</si>
  <si>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</si>
  <si>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</si>
  <si>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</si>
  <si>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</si>
  <si>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</si>
  <si>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</si>
  <si>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</si>
  <si>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</si>
  <si>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</si>
  <si>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</si>
  <si>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</si>
  <si>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</si>
  <si>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</si>
  <si>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</si>
  <si>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</si>
  <si>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</si>
  <si>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</si>
  <si>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</si>
  <si>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</si>
  <si>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</si>
  <si>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</si>
  <si>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</si>
  <si>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</si>
  <si>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</si>
  <si>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</si>
  <si>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</si>
  <si>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</si>
  <si>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</si>
  <si>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</si>
  <si>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</si>
  <si>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</si>
  <si>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</si>
  <si>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</si>
  <si>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</si>
  <si>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</si>
  <si>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</si>
  <si>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平成　  年　 　 月　  日</t>
  </si>
  <si>
    <t>平成　  年　　月　　  日</t>
  </si>
  <si>
    <t>平成30年度沖縄県中学校夏季陸上競技大会　申込書</t>
  </si>
  <si>
    <t>第38回沖縄県中学校夏季陸上競技大会参加申込書</t>
  </si>
  <si>
    <t>第38回夏季陸上　補員登録名簿</t>
  </si>
  <si>
    <t>第38回夏季陸上　競技役員名簿</t>
  </si>
  <si>
    <r>
      <t>申し込みデータの保存は　</t>
    </r>
    <r>
      <rPr>
        <b/>
        <sz val="14"/>
        <rFont val="ＭＳ ゴシック"/>
        <family val="3"/>
      </rPr>
      <t>H30夏季陸上申し込み（学校名）.xls</t>
    </r>
    <r>
      <rPr>
        <sz val="14"/>
        <rFont val="ＭＳ ゴシック"/>
        <family val="3"/>
      </rPr>
      <t>　でお願いします。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</si>
</sst>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double"/>
      <sz val="13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60" applyFont="1" applyProtection="1">
      <alignment vertical="center"/>
      <protection hidden="1"/>
    </xf>
    <xf numFmtId="0" fontId="13" fillId="0" borderId="0" xfId="6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86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7" fillId="0" borderId="0" xfId="60" applyFont="1" applyProtection="1">
      <alignment vertical="center"/>
      <protection hidden="1"/>
    </xf>
    <xf numFmtId="0" fontId="88" fillId="0" borderId="0" xfId="60" applyFont="1" applyProtection="1">
      <alignment vertical="center"/>
      <protection hidden="1"/>
    </xf>
    <xf numFmtId="0" fontId="16" fillId="0" borderId="0" xfId="60" applyFont="1" applyProtection="1">
      <alignment vertical="center"/>
      <protection hidden="1"/>
    </xf>
    <xf numFmtId="49" fontId="16" fillId="0" borderId="0" xfId="60" applyNumberFormat="1" applyFont="1" applyProtection="1">
      <alignment vertical="center"/>
      <protection hidden="1"/>
    </xf>
    <xf numFmtId="0" fontId="16" fillId="0" borderId="0" xfId="6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0" fontId="13" fillId="0" borderId="0" xfId="60" applyFont="1" applyProtection="1">
      <alignment vertical="center"/>
      <protection hidden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34" borderId="0" xfId="60" applyFont="1" applyFill="1" applyProtection="1">
      <alignment vertical="center"/>
      <protection hidden="1"/>
    </xf>
    <xf numFmtId="0" fontId="18" fillId="0" borderId="0" xfId="0" applyFont="1" applyAlignment="1">
      <alignment/>
    </xf>
    <xf numFmtId="0" fontId="16" fillId="35" borderId="17" xfId="60" applyFont="1" applyFill="1" applyBorder="1" applyProtection="1">
      <alignment vertical="center"/>
      <protection hidden="1"/>
    </xf>
    <xf numFmtId="0" fontId="83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19" fillId="0" borderId="0" xfId="60" applyFont="1" applyProtection="1">
      <alignment vertical="center"/>
      <protection hidden="1"/>
    </xf>
    <xf numFmtId="0" fontId="8" fillId="34" borderId="0" xfId="0" applyFont="1" applyFill="1" applyAlignment="1">
      <alignment/>
    </xf>
    <xf numFmtId="0" fontId="15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177" fontId="15" fillId="0" borderId="17" xfId="0" applyNumberFormat="1" applyFont="1" applyFill="1" applyBorder="1" applyAlignment="1" applyProtection="1">
      <alignment horizontal="left" vertical="center" shrinkToFit="1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distributed" vertical="center"/>
    </xf>
    <xf numFmtId="177" fontId="15" fillId="0" borderId="17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13" fillId="0" borderId="0" xfId="60" applyNumberFormat="1" applyFont="1" applyProtection="1">
      <alignment vertical="center"/>
      <protection hidden="1"/>
    </xf>
    <xf numFmtId="0" fontId="15" fillId="0" borderId="21" xfId="0" applyFont="1" applyBorder="1" applyAlignment="1" applyProtection="1">
      <alignment horizontal="left" shrinkToFit="1"/>
      <protection/>
    </xf>
    <xf numFmtId="0" fontId="93" fillId="0" borderId="22" xfId="0" applyFont="1" applyBorder="1" applyAlignment="1" applyProtection="1">
      <alignment shrinkToFit="1"/>
      <protection/>
    </xf>
    <xf numFmtId="0" fontId="15" fillId="0" borderId="23" xfId="0" applyFont="1" applyBorder="1" applyAlignment="1" applyProtection="1">
      <alignment horizontal="left" shrinkToFit="1"/>
      <protection/>
    </xf>
    <xf numFmtId="0" fontId="93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3" fillId="0" borderId="0" xfId="0" applyFont="1" applyAlignment="1" applyProtection="1">
      <alignment shrinkToFit="1"/>
      <protection/>
    </xf>
    <xf numFmtId="0" fontId="81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3" fillId="0" borderId="25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3" fillId="0" borderId="26" xfId="0" applyFont="1" applyBorder="1" applyAlignment="1">
      <alignment horizontal="center" shrinkToFit="1"/>
    </xf>
    <xf numFmtId="0" fontId="83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3" fillId="0" borderId="28" xfId="0" applyFont="1" applyBorder="1" applyAlignment="1" applyProtection="1">
      <alignment shrinkToFit="1"/>
      <protection/>
    </xf>
    <xf numFmtId="0" fontId="93" fillId="0" borderId="29" xfId="0" applyFont="1" applyBorder="1" applyAlignment="1" applyProtection="1">
      <alignment shrinkToFit="1"/>
      <protection/>
    </xf>
    <xf numFmtId="0" fontId="15" fillId="0" borderId="17" xfId="0" applyFont="1" applyBorder="1" applyAlignment="1" applyProtection="1">
      <alignment shrinkToFit="1"/>
      <protection/>
    </xf>
    <xf numFmtId="0" fontId="15" fillId="0" borderId="29" xfId="0" applyFont="1" applyBorder="1" applyAlignment="1" applyProtection="1">
      <alignment shrinkToFit="1"/>
      <protection/>
    </xf>
    <xf numFmtId="0" fontId="24" fillId="0" borderId="0" xfId="0" applyFont="1" applyAlignment="1" applyProtection="1">
      <alignment shrinkToFit="1"/>
      <protection/>
    </xf>
    <xf numFmtId="0" fontId="23" fillId="0" borderId="0" xfId="0" applyFont="1" applyAlignment="1" applyProtection="1">
      <alignment shrinkToFit="1"/>
      <protection/>
    </xf>
    <xf numFmtId="0" fontId="91" fillId="33" borderId="30" xfId="0" applyFont="1" applyFill="1" applyBorder="1" applyAlignment="1">
      <alignment horizontal="left"/>
    </xf>
    <xf numFmtId="0" fontId="92" fillId="33" borderId="31" xfId="0" applyFont="1" applyFill="1" applyBorder="1" applyAlignment="1">
      <alignment/>
    </xf>
    <xf numFmtId="0" fontId="92" fillId="33" borderId="32" xfId="0" applyFont="1" applyFill="1" applyBorder="1" applyAlignment="1">
      <alignment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20" fillId="0" borderId="33" xfId="60" applyFont="1" applyBorder="1" applyAlignment="1" applyProtection="1">
      <alignment horizontal="center" vertical="center"/>
      <protection hidden="1"/>
    </xf>
    <xf numFmtId="0" fontId="20" fillId="0" borderId="34" xfId="60" applyFont="1" applyBorder="1" applyAlignment="1" applyProtection="1">
      <alignment horizontal="center" vertical="center"/>
      <protection hidden="1"/>
    </xf>
    <xf numFmtId="0" fontId="20" fillId="0" borderId="35" xfId="60" applyFont="1" applyBorder="1" applyAlignment="1" applyProtection="1">
      <alignment horizontal="center" vertical="center"/>
      <protection hidden="1"/>
    </xf>
    <xf numFmtId="0" fontId="20" fillId="0" borderId="36" xfId="60" applyFont="1" applyBorder="1" applyAlignment="1" applyProtection="1">
      <alignment horizontal="center" vertical="center"/>
      <protection hidden="1"/>
    </xf>
    <xf numFmtId="0" fontId="20" fillId="0" borderId="37" xfId="60" applyFont="1" applyBorder="1" applyAlignment="1" applyProtection="1">
      <alignment horizontal="center" vertical="center"/>
      <protection hidden="1"/>
    </xf>
    <xf numFmtId="0" fontId="20" fillId="0" borderId="38" xfId="6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vertical="center" shrinkToFit="1"/>
      <protection/>
    </xf>
    <xf numFmtId="0" fontId="15" fillId="0" borderId="40" xfId="0" applyFont="1" applyBorder="1" applyAlignment="1" applyProtection="1">
      <alignment vertical="center" shrinkToFit="1"/>
      <protection/>
    </xf>
    <xf numFmtId="0" fontId="15" fillId="0" borderId="41" xfId="0" applyFont="1" applyBorder="1" applyAlignment="1" applyProtection="1">
      <alignment horizontal="center" vertical="center" shrinkToFit="1"/>
      <protection/>
    </xf>
    <xf numFmtId="0" fontId="15" fillId="0" borderId="42" xfId="0" applyFont="1" applyBorder="1" applyAlignment="1" applyProtection="1">
      <alignment horizontal="center" vertical="center" shrinkToFit="1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95" fillId="0" borderId="43" xfId="0" applyFont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14" fontId="84" fillId="0" borderId="43" xfId="0" applyNumberFormat="1" applyFont="1" applyBorder="1" applyAlignment="1" applyProtection="1">
      <alignment horizontal="center" vertical="center" shrinkToFit="1"/>
      <protection/>
    </xf>
    <xf numFmtId="0" fontId="84" fillId="0" borderId="20" xfId="0" applyFont="1" applyBorder="1" applyAlignment="1" applyProtection="1">
      <alignment horizontal="center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8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84" fillId="0" borderId="50" xfId="0" applyFont="1" applyBorder="1" applyAlignment="1">
      <alignment horizontal="center" shrinkToFit="1"/>
    </xf>
    <xf numFmtId="0" fontId="84" fillId="0" borderId="51" xfId="0" applyFont="1" applyBorder="1" applyAlignment="1">
      <alignment horizontal="center" shrinkToFit="1"/>
    </xf>
    <xf numFmtId="0" fontId="84" fillId="0" borderId="52" xfId="0" applyFont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4" fontId="95" fillId="0" borderId="43" xfId="0" applyNumberFormat="1" applyFont="1" applyBorder="1" applyAlignment="1" applyProtection="1">
      <alignment horizontal="center" vertical="center" shrinkToFit="1"/>
      <protection locked="0"/>
    </xf>
    <xf numFmtId="14" fontId="9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8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5" fillId="0" borderId="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96" fillId="0" borderId="0" xfId="0" applyFont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97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361950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390525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4"/>
  <sheetViews>
    <sheetView showGridLines="0" tabSelected="1" workbookViewId="0" topLeftCell="A135">
      <selection activeCell="C147" sqref="C147"/>
    </sheetView>
  </sheetViews>
  <sheetFormatPr defaultColWidth="9.00390625" defaultRowHeight="13.5"/>
  <cols>
    <col min="5" max="5" width="9.875" style="0" bestFit="1" customWidth="1"/>
    <col min="13" max="13" width="9.625" style="0" customWidth="1"/>
  </cols>
  <sheetData>
    <row r="1" spans="1:12" ht="14.25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75" thickTop="1">
      <c r="A2" s="60"/>
      <c r="B2" s="134" t="s">
        <v>254</v>
      </c>
      <c r="C2" s="135"/>
      <c r="D2" s="135"/>
      <c r="E2" s="135"/>
      <c r="F2" s="135"/>
      <c r="G2" s="135"/>
      <c r="H2" s="135"/>
      <c r="I2" s="135"/>
      <c r="J2" s="135"/>
      <c r="K2" s="136"/>
      <c r="L2" s="60"/>
    </row>
    <row r="3" spans="1:12" ht="33.75" customHeight="1" thickBot="1">
      <c r="A3" s="60"/>
      <c r="B3" s="137" t="s">
        <v>98</v>
      </c>
      <c r="C3" s="138"/>
      <c r="D3" s="138"/>
      <c r="E3" s="138"/>
      <c r="F3" s="138"/>
      <c r="G3" s="138"/>
      <c r="H3" s="138"/>
      <c r="I3" s="138"/>
      <c r="J3" s="138"/>
      <c r="K3" s="139"/>
      <c r="L3" s="60"/>
    </row>
    <row r="4" spans="1:12" ht="18" thickTop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0"/>
    </row>
    <row r="5" spans="1:12" ht="24" customHeight="1">
      <c r="A5" s="62" t="s">
        <v>99</v>
      </c>
      <c r="I5" s="60"/>
      <c r="J5" s="60"/>
      <c r="K5" s="60"/>
      <c r="L5" s="60"/>
    </row>
    <row r="6" spans="1:12" ht="24" customHeight="1">
      <c r="A6" s="63"/>
      <c r="I6" s="60"/>
      <c r="J6" s="60"/>
      <c r="K6" s="60"/>
      <c r="L6" s="60"/>
    </row>
    <row r="7" spans="1:12" ht="24" customHeight="1">
      <c r="A7" s="63"/>
      <c r="B7" s="64" t="s">
        <v>100</v>
      </c>
      <c r="I7" s="60"/>
      <c r="J7" s="60"/>
      <c r="K7" s="60"/>
      <c r="L7" s="60"/>
    </row>
    <row r="8" spans="1:12" ht="11.25" customHeight="1">
      <c r="A8" s="63"/>
      <c r="B8" s="64"/>
      <c r="I8" s="60"/>
      <c r="J8" s="60"/>
      <c r="K8" s="60"/>
      <c r="L8" s="60"/>
    </row>
    <row r="9" spans="1:12" ht="24" customHeight="1">
      <c r="A9" s="63"/>
      <c r="B9" s="65" t="s">
        <v>101</v>
      </c>
      <c r="I9" s="60"/>
      <c r="J9" s="60"/>
      <c r="K9" s="60"/>
      <c r="L9" s="60"/>
    </row>
    <row r="10" spans="1:12" ht="24" customHeight="1">
      <c r="A10" s="63"/>
      <c r="B10" s="66" t="s">
        <v>102</v>
      </c>
      <c r="I10" s="60"/>
      <c r="J10" s="60"/>
      <c r="K10" s="60"/>
      <c r="L10" s="60"/>
    </row>
    <row r="11" spans="1:12" ht="24" customHeight="1">
      <c r="A11" s="63"/>
      <c r="B11" s="65"/>
      <c r="I11" s="60"/>
      <c r="J11" s="60"/>
      <c r="K11" s="60"/>
      <c r="L11" s="60"/>
    </row>
    <row r="12" spans="1:14" ht="24" customHeight="1">
      <c r="A12" s="63"/>
      <c r="B12" s="65"/>
      <c r="I12" s="60"/>
      <c r="J12" s="60"/>
      <c r="K12" s="60"/>
      <c r="L12" s="60"/>
      <c r="N12" s="67"/>
    </row>
    <row r="13" spans="1:12" ht="24" customHeight="1">
      <c r="A13" s="63"/>
      <c r="B13" s="68"/>
      <c r="I13" s="60"/>
      <c r="J13" s="60"/>
      <c r="K13" s="60"/>
      <c r="L13" s="60"/>
    </row>
    <row r="14" spans="1:12" ht="24" customHeight="1">
      <c r="A14" s="63"/>
      <c r="B14" s="68"/>
      <c r="I14" s="60"/>
      <c r="J14" s="60"/>
      <c r="K14" s="60"/>
      <c r="L14" s="60"/>
    </row>
    <row r="15" spans="1:12" ht="24" customHeight="1">
      <c r="A15" s="63"/>
      <c r="B15" s="68"/>
      <c r="I15" s="60"/>
      <c r="J15" s="60"/>
      <c r="K15" s="60"/>
      <c r="L15" s="60"/>
    </row>
    <row r="16" spans="1:12" ht="24" customHeight="1">
      <c r="A16" s="63"/>
      <c r="B16" s="68"/>
      <c r="I16" s="60"/>
      <c r="J16" s="60"/>
      <c r="K16" s="60"/>
      <c r="L16" s="60"/>
    </row>
    <row r="17" spans="1:12" ht="24" customHeight="1">
      <c r="A17" s="63"/>
      <c r="B17" s="65" t="s">
        <v>140</v>
      </c>
      <c r="I17" s="60"/>
      <c r="J17" s="60"/>
      <c r="K17" s="60"/>
      <c r="L17" s="60"/>
    </row>
    <row r="18" spans="1:12" ht="24" customHeight="1">
      <c r="A18" s="63"/>
      <c r="B18" s="65"/>
      <c r="I18" s="60"/>
      <c r="J18" s="60"/>
      <c r="K18" s="60"/>
      <c r="L18" s="60" t="s">
        <v>250</v>
      </c>
    </row>
    <row r="19" spans="1:12" ht="24" customHeight="1">
      <c r="A19" s="63"/>
      <c r="B19" s="66" t="s">
        <v>103</v>
      </c>
      <c r="I19" s="60"/>
      <c r="J19" s="60"/>
      <c r="K19" s="60"/>
      <c r="L19" s="60"/>
    </row>
    <row r="20" spans="1:12" ht="24" customHeight="1">
      <c r="A20" s="63"/>
      <c r="B20" s="65"/>
      <c r="I20" s="60"/>
      <c r="J20" s="60"/>
      <c r="K20" s="60"/>
      <c r="L20" s="60"/>
    </row>
    <row r="21" spans="1:12" ht="24" customHeight="1">
      <c r="A21" s="63"/>
      <c r="B21" s="68"/>
      <c r="I21" s="60"/>
      <c r="J21" s="60"/>
      <c r="K21" s="60"/>
      <c r="L21" s="60"/>
    </row>
    <row r="22" spans="1:12" ht="24" customHeight="1">
      <c r="A22" s="63"/>
      <c r="B22" s="68"/>
      <c r="I22" s="60"/>
      <c r="J22" s="60"/>
      <c r="K22" s="60"/>
      <c r="L22" s="60"/>
    </row>
    <row r="23" spans="1:12" ht="24" customHeight="1">
      <c r="A23" s="63"/>
      <c r="B23" s="68"/>
      <c r="I23" s="60"/>
      <c r="J23" s="60"/>
      <c r="K23" s="60"/>
      <c r="L23" s="60"/>
    </row>
    <row r="24" spans="1:12" ht="24" customHeight="1">
      <c r="A24" s="63"/>
      <c r="B24" s="65" t="s">
        <v>104</v>
      </c>
      <c r="I24" s="60"/>
      <c r="J24" s="60"/>
      <c r="K24" s="60"/>
      <c r="L24" s="60"/>
    </row>
    <row r="25" spans="1:12" ht="24" customHeight="1">
      <c r="A25" s="63"/>
      <c r="B25" s="65"/>
      <c r="I25" s="60"/>
      <c r="J25" s="60"/>
      <c r="K25" s="60"/>
      <c r="L25" s="60"/>
    </row>
    <row r="26" spans="1:12" ht="24" customHeight="1">
      <c r="A26" s="63"/>
      <c r="B26" s="68"/>
      <c r="I26" s="60"/>
      <c r="J26" s="60"/>
      <c r="K26" s="60"/>
      <c r="L26" s="60"/>
    </row>
    <row r="27" spans="1:12" ht="24" customHeight="1">
      <c r="A27" s="63"/>
      <c r="B27" s="68"/>
      <c r="I27" s="60"/>
      <c r="J27" s="60"/>
      <c r="K27" s="60"/>
      <c r="L27" s="60"/>
    </row>
    <row r="28" spans="1:12" ht="24" customHeight="1">
      <c r="A28" s="63"/>
      <c r="B28" s="68"/>
      <c r="I28" s="60"/>
      <c r="J28" s="60"/>
      <c r="K28" s="60"/>
      <c r="L28" s="60"/>
    </row>
    <row r="29" spans="1:12" ht="24" customHeight="1">
      <c r="A29" s="63"/>
      <c r="B29" s="68"/>
      <c r="I29" s="60"/>
      <c r="J29" s="60"/>
      <c r="K29" s="60"/>
      <c r="L29" s="60"/>
    </row>
    <row r="30" spans="1:12" ht="24" customHeight="1">
      <c r="A30" s="63"/>
      <c r="B30" s="68"/>
      <c r="I30" s="60"/>
      <c r="J30" s="60"/>
      <c r="K30" s="60"/>
      <c r="L30" s="60"/>
    </row>
    <row r="31" spans="1:12" ht="24" customHeight="1">
      <c r="A31" s="63"/>
      <c r="B31" s="68"/>
      <c r="I31" s="60"/>
      <c r="J31" s="60"/>
      <c r="K31" s="60"/>
      <c r="L31" s="60"/>
    </row>
    <row r="32" spans="1:12" ht="24" customHeight="1">
      <c r="A32" s="63"/>
      <c r="B32" s="68"/>
      <c r="I32" s="60"/>
      <c r="J32" s="60"/>
      <c r="K32" s="60"/>
      <c r="L32" s="60"/>
    </row>
    <row r="33" spans="1:12" ht="24" customHeight="1">
      <c r="A33" s="63"/>
      <c r="B33" s="68"/>
      <c r="I33" s="60"/>
      <c r="J33" s="60"/>
      <c r="K33" s="60"/>
      <c r="L33" s="60"/>
    </row>
    <row r="34" spans="1:12" ht="24" customHeight="1">
      <c r="A34" s="63"/>
      <c r="B34" s="68"/>
      <c r="I34" s="60"/>
      <c r="J34" s="60"/>
      <c r="K34" s="60"/>
      <c r="L34" s="60"/>
    </row>
    <row r="35" spans="1:12" ht="24" customHeight="1">
      <c r="A35" s="63"/>
      <c r="B35" s="68"/>
      <c r="I35" s="60"/>
      <c r="J35" s="60"/>
      <c r="K35" s="60"/>
      <c r="L35" s="60"/>
    </row>
    <row r="36" spans="1:12" ht="24" customHeight="1">
      <c r="A36" s="63"/>
      <c r="B36" s="68"/>
      <c r="I36" s="60"/>
      <c r="J36" s="60"/>
      <c r="K36" s="60"/>
      <c r="L36" s="60"/>
    </row>
    <row r="37" spans="1:12" ht="24" customHeight="1">
      <c r="A37" s="63"/>
      <c r="B37" s="68"/>
      <c r="I37" s="60"/>
      <c r="J37" s="60"/>
      <c r="K37" s="60"/>
      <c r="L37" s="60"/>
    </row>
    <row r="38" spans="1:12" ht="24" customHeight="1">
      <c r="A38" s="63"/>
      <c r="B38" s="68"/>
      <c r="I38" s="60"/>
      <c r="J38" s="60"/>
      <c r="K38" s="60"/>
      <c r="L38" s="60"/>
    </row>
    <row r="39" spans="1:12" ht="24" customHeight="1">
      <c r="A39" s="63"/>
      <c r="B39" s="65" t="s">
        <v>105</v>
      </c>
      <c r="I39" s="60"/>
      <c r="J39" s="60"/>
      <c r="K39" s="60"/>
      <c r="L39" s="60"/>
    </row>
    <row r="40" spans="1:12" ht="24" customHeight="1">
      <c r="A40" s="63"/>
      <c r="B40" s="68" t="s">
        <v>106</v>
      </c>
      <c r="I40" s="60"/>
      <c r="J40" s="60"/>
      <c r="K40" s="60"/>
      <c r="L40" s="60"/>
    </row>
    <row r="41" spans="1:12" ht="24" customHeight="1">
      <c r="A41" s="63"/>
      <c r="B41" s="66" t="s">
        <v>107</v>
      </c>
      <c r="I41" s="60"/>
      <c r="J41" s="60"/>
      <c r="K41" s="60"/>
      <c r="L41" s="60"/>
    </row>
    <row r="42" spans="1:12" ht="24" customHeight="1">
      <c r="A42" s="63"/>
      <c r="B42" s="65"/>
      <c r="I42" s="60"/>
      <c r="J42" s="60"/>
      <c r="K42" s="60"/>
      <c r="L42" s="60"/>
    </row>
    <row r="43" spans="1:12" ht="24" customHeight="1">
      <c r="A43" s="63"/>
      <c r="B43" s="65"/>
      <c r="I43" s="60"/>
      <c r="J43" s="60"/>
      <c r="K43" s="60"/>
      <c r="L43" s="60"/>
    </row>
    <row r="44" spans="1:12" ht="24" customHeight="1">
      <c r="A44" s="63"/>
      <c r="B44" s="68"/>
      <c r="I44" s="60"/>
      <c r="J44" s="60"/>
      <c r="K44" s="60"/>
      <c r="L44" s="60"/>
    </row>
    <row r="45" spans="1:12" ht="24" customHeight="1">
      <c r="A45" s="63"/>
      <c r="B45" s="68"/>
      <c r="I45" s="60"/>
      <c r="J45" s="60"/>
      <c r="K45" s="60"/>
      <c r="L45" s="60"/>
    </row>
    <row r="46" spans="1:12" ht="24" customHeight="1">
      <c r="A46" s="63"/>
      <c r="B46" s="68"/>
      <c r="I46" s="60"/>
      <c r="J46" s="60"/>
      <c r="K46" s="60"/>
      <c r="L46" s="60"/>
    </row>
    <row r="47" spans="1:12" ht="24" customHeight="1">
      <c r="A47" s="63"/>
      <c r="B47" s="68"/>
      <c r="I47" s="60"/>
      <c r="J47" s="60"/>
      <c r="K47" s="60"/>
      <c r="L47" s="60"/>
    </row>
    <row r="48" spans="1:12" ht="24" customHeight="1">
      <c r="A48" s="63"/>
      <c r="B48" s="65" t="s">
        <v>108</v>
      </c>
      <c r="I48" s="60"/>
      <c r="J48" s="60"/>
      <c r="K48" s="60"/>
      <c r="L48" s="60"/>
    </row>
    <row r="49" spans="1:12" ht="24" customHeight="1">
      <c r="A49" s="63"/>
      <c r="B49" s="68"/>
      <c r="I49" s="60"/>
      <c r="J49" s="60"/>
      <c r="K49" s="60"/>
      <c r="L49" s="60"/>
    </row>
    <row r="50" spans="1:12" ht="24" customHeight="1">
      <c r="A50" s="63"/>
      <c r="B50" s="69" t="s">
        <v>109</v>
      </c>
      <c r="I50" s="60"/>
      <c r="J50" s="60"/>
      <c r="K50" s="60"/>
      <c r="L50" s="60"/>
    </row>
    <row r="51" spans="1:12" ht="24" customHeight="1">
      <c r="A51" s="63"/>
      <c r="B51" s="68"/>
      <c r="I51" s="60"/>
      <c r="J51" s="60"/>
      <c r="K51" s="60"/>
      <c r="L51" s="60"/>
    </row>
    <row r="52" spans="1:12" ht="24" customHeight="1">
      <c r="A52" s="63"/>
      <c r="B52" s="70" t="s">
        <v>110</v>
      </c>
      <c r="I52" s="60"/>
      <c r="J52" s="60"/>
      <c r="K52" s="60"/>
      <c r="L52" s="60"/>
    </row>
    <row r="53" spans="1:12" ht="24" customHeight="1">
      <c r="A53" s="63"/>
      <c r="B53" s="68"/>
      <c r="I53" s="60"/>
      <c r="J53" s="60"/>
      <c r="K53" s="60"/>
      <c r="L53" s="60"/>
    </row>
    <row r="54" spans="1:12" ht="24" customHeight="1">
      <c r="A54" s="63"/>
      <c r="B54" s="71" t="s">
        <v>111</v>
      </c>
      <c r="I54" s="60"/>
      <c r="J54" s="60"/>
      <c r="K54" s="60"/>
      <c r="L54" s="60"/>
    </row>
    <row r="55" spans="1:12" ht="24" customHeight="1">
      <c r="A55" s="63"/>
      <c r="B55" s="71" t="s">
        <v>112</v>
      </c>
      <c r="I55" s="60"/>
      <c r="J55" s="60"/>
      <c r="K55" s="60"/>
      <c r="L55" s="60"/>
    </row>
    <row r="56" spans="1:12" ht="24" customHeight="1">
      <c r="A56" s="63"/>
      <c r="B56" s="71" t="s">
        <v>113</v>
      </c>
      <c r="I56" s="60"/>
      <c r="J56" s="60"/>
      <c r="K56" s="60"/>
      <c r="L56" s="60"/>
    </row>
    <row r="57" spans="1:12" ht="24" customHeight="1">
      <c r="A57" s="63"/>
      <c r="B57" s="71" t="s">
        <v>114</v>
      </c>
      <c r="I57" s="60"/>
      <c r="J57" s="60"/>
      <c r="K57" s="60"/>
      <c r="L57" s="60"/>
    </row>
    <row r="58" spans="1:12" ht="24" customHeight="1">
      <c r="A58" s="63"/>
      <c r="B58" s="71" t="s">
        <v>115</v>
      </c>
      <c r="I58" s="60"/>
      <c r="J58" s="60"/>
      <c r="K58" s="60"/>
      <c r="L58" s="60"/>
    </row>
    <row r="59" spans="1:12" ht="24" customHeight="1">
      <c r="A59" s="63"/>
      <c r="B59" s="71" t="s">
        <v>116</v>
      </c>
      <c r="I59" s="60"/>
      <c r="J59" s="60"/>
      <c r="K59" s="60"/>
      <c r="L59" s="60"/>
    </row>
    <row r="60" spans="1:12" ht="24" customHeight="1">
      <c r="A60" s="63"/>
      <c r="B60" s="68"/>
      <c r="I60" s="60"/>
      <c r="J60" s="60"/>
      <c r="K60" s="60"/>
      <c r="L60" s="60"/>
    </row>
    <row r="61" spans="1:12" ht="24" customHeight="1">
      <c r="A61" s="63"/>
      <c r="B61" s="70" t="s">
        <v>117</v>
      </c>
      <c r="I61" s="60"/>
      <c r="J61" s="60"/>
      <c r="K61" s="60"/>
      <c r="L61" s="60"/>
    </row>
    <row r="62" spans="1:12" ht="24" customHeight="1">
      <c r="A62" s="63"/>
      <c r="B62" s="71" t="s">
        <v>111</v>
      </c>
      <c r="I62" s="60"/>
      <c r="J62" s="60"/>
      <c r="K62" s="60"/>
      <c r="L62" s="60"/>
    </row>
    <row r="63" spans="1:12" ht="24" customHeight="1">
      <c r="A63" s="63"/>
      <c r="B63" s="65" t="s">
        <v>118</v>
      </c>
      <c r="I63" s="60"/>
      <c r="J63" s="60"/>
      <c r="K63" s="60"/>
      <c r="L63" s="60"/>
    </row>
    <row r="64" spans="1:12" ht="24" customHeight="1">
      <c r="A64" s="63"/>
      <c r="B64" s="65"/>
      <c r="I64" s="60"/>
      <c r="J64" s="60"/>
      <c r="K64" s="60"/>
      <c r="L64" s="60"/>
    </row>
    <row r="65" spans="1:12" ht="24" customHeight="1">
      <c r="A65" s="63"/>
      <c r="B65" s="65"/>
      <c r="C65" t="s">
        <v>119</v>
      </c>
      <c r="I65" s="60"/>
      <c r="J65" s="60"/>
      <c r="K65" s="60"/>
      <c r="L65" s="60"/>
    </row>
    <row r="66" spans="1:12" ht="24" customHeight="1">
      <c r="A66" s="63"/>
      <c r="B66" s="68"/>
      <c r="I66" s="60"/>
      <c r="J66" s="60"/>
      <c r="K66" s="60"/>
      <c r="L66" s="60"/>
    </row>
    <row r="67" spans="1:12" ht="24" customHeight="1">
      <c r="A67" s="63"/>
      <c r="B67" s="71" t="s">
        <v>120</v>
      </c>
      <c r="I67" s="60"/>
      <c r="J67" s="60"/>
      <c r="K67" s="60"/>
      <c r="L67" s="60"/>
    </row>
    <row r="68" spans="1:12" ht="24" customHeight="1">
      <c r="A68" s="63"/>
      <c r="B68" s="71" t="s">
        <v>121</v>
      </c>
      <c r="I68" s="60"/>
      <c r="J68" s="60"/>
      <c r="K68" s="60"/>
      <c r="L68" s="60"/>
    </row>
    <row r="69" spans="1:12" ht="24" customHeight="1">
      <c r="A69" s="63"/>
      <c r="B69" s="71" t="s">
        <v>122</v>
      </c>
      <c r="I69" s="60"/>
      <c r="J69" s="60"/>
      <c r="K69" s="60"/>
      <c r="L69" s="60"/>
    </row>
    <row r="70" spans="1:12" ht="24" customHeight="1">
      <c r="A70" s="63"/>
      <c r="B70" s="71" t="s">
        <v>123</v>
      </c>
      <c r="I70" s="60"/>
      <c r="J70" s="60"/>
      <c r="K70" s="60"/>
      <c r="L70" s="60"/>
    </row>
    <row r="71" spans="1:12" ht="24" customHeight="1">
      <c r="A71" s="63"/>
      <c r="B71" s="71" t="s">
        <v>124</v>
      </c>
      <c r="I71" s="60"/>
      <c r="J71" s="60"/>
      <c r="K71" s="60"/>
      <c r="L71" s="60"/>
    </row>
    <row r="72" spans="1:12" ht="24" customHeight="1">
      <c r="A72" s="63"/>
      <c r="B72" s="68"/>
      <c r="I72" s="60"/>
      <c r="J72" s="60"/>
      <c r="K72" s="60"/>
      <c r="L72" s="60"/>
    </row>
    <row r="73" spans="1:12" ht="24" customHeight="1">
      <c r="A73" s="63"/>
      <c r="B73" s="70" t="s">
        <v>125</v>
      </c>
      <c r="I73" s="60"/>
      <c r="J73" s="60"/>
      <c r="K73" s="60"/>
      <c r="L73" s="60"/>
    </row>
    <row r="74" spans="1:12" ht="24" customHeight="1">
      <c r="A74" s="63"/>
      <c r="B74" s="71" t="s">
        <v>111</v>
      </c>
      <c r="I74" s="60"/>
      <c r="J74" s="60"/>
      <c r="K74" s="60"/>
      <c r="L74" s="60"/>
    </row>
    <row r="75" spans="1:12" ht="24" customHeight="1">
      <c r="A75" s="63"/>
      <c r="B75" s="71" t="s">
        <v>126</v>
      </c>
      <c r="I75" s="60"/>
      <c r="J75" s="60"/>
      <c r="K75" s="60"/>
      <c r="L75" s="60"/>
    </row>
    <row r="76" spans="1:12" ht="24" customHeight="1">
      <c r="A76" s="63"/>
      <c r="B76" s="71" t="s">
        <v>127</v>
      </c>
      <c r="I76" s="60"/>
      <c r="J76" s="60"/>
      <c r="K76" s="60"/>
      <c r="L76" s="60"/>
    </row>
    <row r="77" spans="1:12" ht="24" customHeight="1">
      <c r="A77" s="63"/>
      <c r="B77" s="71" t="s">
        <v>120</v>
      </c>
      <c r="I77" s="60"/>
      <c r="J77" s="60"/>
      <c r="K77" s="60"/>
      <c r="L77" s="60"/>
    </row>
    <row r="78" spans="1:12" ht="24" customHeight="1">
      <c r="A78" s="63"/>
      <c r="B78" s="71" t="s">
        <v>121</v>
      </c>
      <c r="I78" s="60"/>
      <c r="J78" s="60"/>
      <c r="K78" s="60"/>
      <c r="L78" s="60"/>
    </row>
    <row r="79" spans="1:12" ht="24" customHeight="1">
      <c r="A79" s="63"/>
      <c r="B79" s="71" t="s">
        <v>122</v>
      </c>
      <c r="I79" s="60"/>
      <c r="J79" s="60"/>
      <c r="K79" s="60"/>
      <c r="L79" s="60"/>
    </row>
    <row r="80" spans="1:12" ht="24" customHeight="1">
      <c r="A80" s="63"/>
      <c r="B80" s="71" t="s">
        <v>123</v>
      </c>
      <c r="I80" s="60"/>
      <c r="J80" s="60"/>
      <c r="K80" s="60"/>
      <c r="L80" s="60"/>
    </row>
    <row r="81" spans="1:12" ht="24" customHeight="1">
      <c r="A81" s="63"/>
      <c r="B81" s="71" t="s">
        <v>124</v>
      </c>
      <c r="I81" s="60"/>
      <c r="J81" s="60"/>
      <c r="K81" s="60"/>
      <c r="L81" s="60"/>
    </row>
    <row r="82" spans="1:12" ht="24" customHeight="1">
      <c r="A82" s="63"/>
      <c r="I82" s="60"/>
      <c r="J82" s="60"/>
      <c r="K82" s="60"/>
      <c r="L82" s="60"/>
    </row>
    <row r="83" spans="1:12" ht="17.25">
      <c r="A83" s="72" t="s">
        <v>128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7.25">
      <c r="A84" s="73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s="77" customFormat="1" ht="17.25">
      <c r="A85" s="74"/>
      <c r="B85" s="75" t="s">
        <v>146</v>
      </c>
      <c r="C85" s="76"/>
      <c r="D85" s="74"/>
      <c r="E85" s="74"/>
      <c r="F85" s="74"/>
      <c r="G85" s="74"/>
      <c r="H85" s="74"/>
      <c r="I85" s="74"/>
      <c r="J85" s="74"/>
      <c r="K85" s="74"/>
      <c r="L85" s="74"/>
    </row>
    <row r="86" spans="1:12" s="77" customFormat="1" ht="17.25">
      <c r="A86" s="74"/>
      <c r="B86" s="75" t="s">
        <v>141</v>
      </c>
      <c r="C86" s="76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77" customFormat="1" ht="17.25">
      <c r="A87" s="74"/>
      <c r="B87" s="74" t="s">
        <v>142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77" customFormat="1" ht="17.25">
      <c r="A88" s="74"/>
      <c r="B88" s="74" t="s">
        <v>143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77" customFormat="1" ht="17.25">
      <c r="A89" s="74"/>
      <c r="B89" s="74" t="s">
        <v>144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77" customFormat="1" ht="17.25">
      <c r="A90" s="74"/>
      <c r="B90" s="74" t="s">
        <v>145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2" s="77" customFormat="1" ht="17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s="77" customFormat="1" ht="17.25">
      <c r="A92" s="74"/>
      <c r="B92" s="75" t="s">
        <v>147</v>
      </c>
      <c r="C92" s="76"/>
      <c r="D92" s="74"/>
      <c r="E92" s="74"/>
      <c r="F92" s="86"/>
      <c r="G92" s="74" t="s">
        <v>148</v>
      </c>
      <c r="H92" s="74"/>
      <c r="I92" s="74"/>
      <c r="J92" s="74"/>
      <c r="K92" s="74"/>
      <c r="L92" s="74"/>
    </row>
    <row r="93" spans="1:12" s="77" customFormat="1" ht="17.25">
      <c r="A93" s="74"/>
      <c r="B93" s="74" t="s">
        <v>149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1:12" s="77" customFormat="1" ht="17.25">
      <c r="A94" s="74"/>
      <c r="B94" s="74" t="s">
        <v>129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1:12" s="77" customFormat="1" ht="17.25">
      <c r="A95" s="74"/>
      <c r="B95" s="74" t="s">
        <v>150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1:12" s="77" customFormat="1" ht="17.25">
      <c r="A96" s="74"/>
      <c r="B96" s="74" t="s">
        <v>151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1:12" s="77" customFormat="1" ht="17.25">
      <c r="A97" s="74"/>
      <c r="B97" s="74" t="s">
        <v>152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s="77" customFormat="1" ht="17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s="77" customFormat="1" ht="17.25">
      <c r="A99" s="74"/>
      <c r="B99" s="78" t="s">
        <v>164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s="77" customFormat="1" ht="17.25">
      <c r="A100" s="74"/>
      <c r="B100" s="74" t="s">
        <v>156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s="77" customFormat="1" ht="18.75" customHeight="1">
      <c r="A101" s="74"/>
      <c r="B101" s="78" t="s">
        <v>157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1:12" s="77" customFormat="1" ht="18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8" s="77" customFormat="1" ht="17.25">
      <c r="B103" s="79" t="s">
        <v>130</v>
      </c>
      <c r="C103" s="80" t="s">
        <v>153</v>
      </c>
      <c r="D103" s="80"/>
      <c r="E103" s="80"/>
      <c r="F103" s="81"/>
      <c r="G103" s="81"/>
      <c r="H103" s="81"/>
    </row>
    <row r="104" spans="2:8" s="77" customFormat="1" ht="17.25">
      <c r="B104" s="79"/>
      <c r="C104" s="80"/>
      <c r="D104" s="80"/>
      <c r="E104" s="80"/>
      <c r="F104" s="81"/>
      <c r="G104" s="81"/>
      <c r="H104" s="81"/>
    </row>
    <row r="105" spans="2:8" s="77" customFormat="1" ht="43.5" customHeight="1">
      <c r="B105" s="79"/>
      <c r="C105" s="80"/>
      <c r="D105" s="80"/>
      <c r="E105" s="80"/>
      <c r="F105" s="81"/>
      <c r="G105" s="81"/>
      <c r="H105" s="81"/>
    </row>
    <row r="106" spans="2:8" s="77" customFormat="1" ht="17.25">
      <c r="B106" s="79" t="s">
        <v>130</v>
      </c>
      <c r="C106" s="80" t="s">
        <v>154</v>
      </c>
      <c r="D106" s="80"/>
      <c r="E106" s="80"/>
      <c r="F106" s="81"/>
      <c r="G106" s="81"/>
      <c r="H106" s="81"/>
    </row>
    <row r="107" spans="2:8" s="77" customFormat="1" ht="21">
      <c r="B107" s="79"/>
      <c r="C107" s="87" t="s">
        <v>155</v>
      </c>
      <c r="D107" s="80"/>
      <c r="E107" s="80"/>
      <c r="F107" s="81"/>
      <c r="G107" s="81"/>
      <c r="H107" s="81"/>
    </row>
    <row r="108" spans="2:8" s="77" customFormat="1" ht="21">
      <c r="B108" s="79"/>
      <c r="C108" s="87" t="s">
        <v>249</v>
      </c>
      <c r="D108" s="80"/>
      <c r="E108" s="80"/>
      <c r="F108" s="81"/>
      <c r="G108" s="81"/>
      <c r="H108" s="81"/>
    </row>
    <row r="109" spans="2:8" s="77" customFormat="1" ht="21">
      <c r="B109" s="79"/>
      <c r="C109" s="87"/>
      <c r="D109" s="80"/>
      <c r="E109" s="80"/>
      <c r="F109" s="81"/>
      <c r="G109" s="81"/>
      <c r="H109" s="81"/>
    </row>
    <row r="110" spans="2:3" s="77" customFormat="1" ht="21.75" customHeight="1" thickBot="1">
      <c r="B110" s="79" t="s">
        <v>130</v>
      </c>
      <c r="C110" s="82" t="s">
        <v>131</v>
      </c>
    </row>
    <row r="111" spans="2:17" s="77" customFormat="1" ht="21.75" customHeight="1" thickBot="1">
      <c r="B111" s="79"/>
      <c r="C111" s="128" t="s">
        <v>162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0"/>
      <c r="O111" s="102"/>
      <c r="P111" s="102"/>
      <c r="Q111" s="102"/>
    </row>
    <row r="112" spans="2:17" s="77" customFormat="1" ht="27.75" customHeight="1">
      <c r="B112" s="79"/>
      <c r="C112" s="118" t="s">
        <v>161</v>
      </c>
      <c r="D112" s="119"/>
      <c r="E112" s="119"/>
      <c r="F112" s="119"/>
      <c r="G112" s="119"/>
      <c r="H112" s="119"/>
      <c r="I112" s="119"/>
      <c r="J112" s="102"/>
      <c r="K112" s="102"/>
      <c r="L112" s="102"/>
      <c r="M112" s="102"/>
      <c r="N112" s="102"/>
      <c r="O112" s="102"/>
      <c r="P112" s="102"/>
      <c r="Q112" s="102"/>
    </row>
    <row r="113" spans="2:17" s="77" customFormat="1" ht="27.75" customHeight="1">
      <c r="B113" s="79"/>
      <c r="C113" s="118"/>
      <c r="D113" s="119"/>
      <c r="E113" s="119"/>
      <c r="F113" s="119"/>
      <c r="G113" s="119"/>
      <c r="H113" s="119"/>
      <c r="I113" s="119"/>
      <c r="J113" s="102"/>
      <c r="K113" s="102"/>
      <c r="L113" s="102"/>
      <c r="M113" s="102"/>
      <c r="N113" s="102"/>
      <c r="O113" s="102"/>
      <c r="P113" s="102"/>
      <c r="Q113" s="102"/>
    </row>
    <row r="114" spans="2:17" s="77" customFormat="1" ht="27.75" customHeight="1">
      <c r="B114" s="79" t="s">
        <v>130</v>
      </c>
      <c r="C114" s="118" t="s">
        <v>245</v>
      </c>
      <c r="D114" s="119"/>
      <c r="E114" s="119"/>
      <c r="F114" s="119"/>
      <c r="G114" s="119"/>
      <c r="H114" s="119"/>
      <c r="I114" s="119"/>
      <c r="J114" s="102"/>
      <c r="K114" s="102"/>
      <c r="L114" s="102"/>
      <c r="M114" s="102"/>
      <c r="N114" s="102"/>
      <c r="O114" s="102"/>
      <c r="P114" s="102"/>
      <c r="Q114" s="102"/>
    </row>
    <row r="115" spans="2:17" s="77" customFormat="1" ht="27.75" customHeight="1">
      <c r="B115" s="79"/>
      <c r="C115" s="118" t="s">
        <v>246</v>
      </c>
      <c r="D115" s="119"/>
      <c r="E115" s="119"/>
      <c r="F115" s="119"/>
      <c r="G115" s="119"/>
      <c r="H115" s="119"/>
      <c r="I115" s="119"/>
      <c r="J115" s="102"/>
      <c r="K115" s="102"/>
      <c r="L115" s="102"/>
      <c r="M115" s="102"/>
      <c r="N115" s="102"/>
      <c r="O115" s="102"/>
      <c r="P115" s="102"/>
      <c r="Q115" s="102"/>
    </row>
    <row r="116" spans="2:17" s="77" customFormat="1" ht="27.75" customHeight="1">
      <c r="B116" s="79"/>
      <c r="C116" s="118" t="s">
        <v>247</v>
      </c>
      <c r="D116" s="119"/>
      <c r="E116" s="119"/>
      <c r="F116" s="119"/>
      <c r="G116" s="119"/>
      <c r="H116" s="119"/>
      <c r="I116" s="119"/>
      <c r="J116" s="102"/>
      <c r="K116" s="102"/>
      <c r="L116" s="102"/>
      <c r="M116" s="102"/>
      <c r="N116" s="102"/>
      <c r="O116" s="102"/>
      <c r="P116" s="102"/>
      <c r="Q116" s="102"/>
    </row>
    <row r="117" spans="2:17" s="77" customFormat="1" ht="27.75" customHeight="1">
      <c r="B117" s="79"/>
      <c r="C117" s="118" t="s">
        <v>248</v>
      </c>
      <c r="D117" s="119"/>
      <c r="E117" s="119"/>
      <c r="F117" s="119"/>
      <c r="G117" s="119"/>
      <c r="H117" s="119"/>
      <c r="I117" s="119"/>
      <c r="J117" s="102"/>
      <c r="K117" s="102"/>
      <c r="L117" s="102"/>
      <c r="M117" s="102"/>
      <c r="N117" s="102"/>
      <c r="O117" s="102"/>
      <c r="P117" s="102"/>
      <c r="Q117" s="102"/>
    </row>
    <row r="118" spans="2:17" s="77" customFormat="1" ht="27.75" customHeight="1">
      <c r="B118" s="79"/>
      <c r="C118" s="118"/>
      <c r="D118" s="119"/>
      <c r="E118" s="119"/>
      <c r="F118" s="119"/>
      <c r="G118" s="119"/>
      <c r="H118" s="119"/>
      <c r="I118" s="119"/>
      <c r="J118" s="102"/>
      <c r="K118" s="102"/>
      <c r="L118" s="102"/>
      <c r="M118" s="102"/>
      <c r="N118" s="102"/>
      <c r="O118" s="102"/>
      <c r="P118" s="102"/>
      <c r="Q118" s="102"/>
    </row>
    <row r="119" spans="2:17" s="77" customFormat="1" ht="27.75" customHeight="1">
      <c r="B119" s="79"/>
      <c r="C119" s="118"/>
      <c r="D119" s="119"/>
      <c r="E119" s="119"/>
      <c r="F119" s="119"/>
      <c r="G119" s="119"/>
      <c r="H119" s="119"/>
      <c r="I119" s="119"/>
      <c r="J119" s="102"/>
      <c r="K119" s="102"/>
      <c r="L119" s="102"/>
      <c r="M119" s="102"/>
      <c r="N119" s="102"/>
      <c r="O119" s="102"/>
      <c r="P119" s="102"/>
      <c r="Q119" s="102"/>
    </row>
    <row r="120" spans="2:17" s="77" customFormat="1" ht="27.75" customHeight="1">
      <c r="B120" s="79"/>
      <c r="C120" s="118"/>
      <c r="D120" s="119"/>
      <c r="E120" s="119"/>
      <c r="F120" s="119"/>
      <c r="G120" s="119"/>
      <c r="H120" s="119"/>
      <c r="I120" s="119"/>
      <c r="J120" s="102"/>
      <c r="K120" s="102"/>
      <c r="L120" s="102"/>
      <c r="M120" s="102"/>
      <c r="N120" s="102"/>
      <c r="O120" s="102"/>
      <c r="P120" s="102"/>
      <c r="Q120" s="102"/>
    </row>
    <row r="121" spans="2:17" s="77" customFormat="1" ht="27.75" customHeight="1">
      <c r="B121" s="79"/>
      <c r="C121" s="118"/>
      <c r="D121" s="119"/>
      <c r="E121" s="119"/>
      <c r="F121" s="119"/>
      <c r="G121" s="119"/>
      <c r="H121" s="119"/>
      <c r="I121" s="119"/>
      <c r="J121" s="102"/>
      <c r="K121" s="102"/>
      <c r="L121" s="102"/>
      <c r="M121" s="102"/>
      <c r="N121" s="102"/>
      <c r="O121" s="102"/>
      <c r="P121" s="102"/>
      <c r="Q121" s="102"/>
    </row>
    <row r="122" spans="2:17" s="77" customFormat="1" ht="27.75" customHeight="1">
      <c r="B122" s="79"/>
      <c r="C122" s="118"/>
      <c r="D122" s="119"/>
      <c r="E122" s="119"/>
      <c r="F122" s="119"/>
      <c r="G122" s="119"/>
      <c r="H122" s="119"/>
      <c r="I122" s="119"/>
      <c r="J122" s="102"/>
      <c r="K122" s="102"/>
      <c r="L122" s="102"/>
      <c r="M122" s="102"/>
      <c r="N122" s="102"/>
      <c r="O122" s="102"/>
      <c r="P122" s="102"/>
      <c r="Q122" s="102"/>
    </row>
    <row r="123" spans="2:17" s="77" customFormat="1" ht="27.75" customHeight="1">
      <c r="B123" s="79"/>
      <c r="C123" s="118"/>
      <c r="D123" s="119"/>
      <c r="E123" s="119"/>
      <c r="F123" s="119"/>
      <c r="G123" s="119"/>
      <c r="H123" s="119"/>
      <c r="I123" s="119"/>
      <c r="J123" s="102"/>
      <c r="K123" s="102"/>
      <c r="L123" s="102"/>
      <c r="M123" s="102"/>
      <c r="N123" s="102"/>
      <c r="O123" s="102"/>
      <c r="P123" s="102"/>
      <c r="Q123" s="102"/>
    </row>
    <row r="124" spans="2:17" s="77" customFormat="1" ht="27.75" customHeight="1">
      <c r="B124" s="79"/>
      <c r="C124" s="118"/>
      <c r="D124" s="119"/>
      <c r="E124" s="119"/>
      <c r="F124" s="119"/>
      <c r="G124" s="119"/>
      <c r="H124" s="119"/>
      <c r="I124" s="119"/>
      <c r="J124" s="102"/>
      <c r="K124" s="102"/>
      <c r="L124" s="102"/>
      <c r="M124" s="102"/>
      <c r="N124" s="102"/>
      <c r="O124" s="102"/>
      <c r="P124" s="102"/>
      <c r="Q124" s="102"/>
    </row>
    <row r="125" spans="2:17" s="77" customFormat="1" ht="27.75" customHeight="1">
      <c r="B125" s="79"/>
      <c r="C125" s="118"/>
      <c r="D125" s="119"/>
      <c r="E125" s="119"/>
      <c r="F125" s="119"/>
      <c r="G125" s="119"/>
      <c r="H125" s="119"/>
      <c r="I125" s="119"/>
      <c r="J125" s="102"/>
      <c r="K125" s="102"/>
      <c r="L125" s="102"/>
      <c r="M125" s="102"/>
      <c r="N125" s="102"/>
      <c r="O125" s="102"/>
      <c r="P125" s="102"/>
      <c r="Q125" s="102"/>
    </row>
    <row r="126" spans="2:17" s="77" customFormat="1" ht="27.75" customHeight="1">
      <c r="B126" s="79"/>
      <c r="C126" s="118"/>
      <c r="D126" s="119"/>
      <c r="E126" s="119"/>
      <c r="F126" s="119"/>
      <c r="G126" s="119"/>
      <c r="H126" s="119"/>
      <c r="I126" s="119"/>
      <c r="J126" s="102"/>
      <c r="K126" s="102"/>
      <c r="L126" s="102"/>
      <c r="M126" s="102"/>
      <c r="N126" s="102"/>
      <c r="O126" s="102"/>
      <c r="P126" s="102"/>
      <c r="Q126" s="102"/>
    </row>
    <row r="127" spans="2:17" s="77" customFormat="1" ht="27.75" customHeight="1">
      <c r="B127" s="79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3" s="77" customFormat="1" ht="25.5">
      <c r="B128" s="79" t="s">
        <v>130</v>
      </c>
      <c r="C128" s="88" t="s">
        <v>132</v>
      </c>
    </row>
    <row r="129" spans="2:3" s="77" customFormat="1" ht="25.5">
      <c r="B129" s="79"/>
      <c r="C129" s="88"/>
    </row>
    <row r="130" spans="2:3" s="77" customFormat="1" ht="21">
      <c r="B130" s="83" t="s">
        <v>130</v>
      </c>
      <c r="C130" s="63" t="s">
        <v>133</v>
      </c>
    </row>
    <row r="131" s="77" customFormat="1" ht="21">
      <c r="C131" s="63" t="s">
        <v>134</v>
      </c>
    </row>
    <row r="132" spans="1:12" s="77" customFormat="1" ht="17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1:12" s="77" customFormat="1" ht="17.25">
      <c r="A133" s="74"/>
      <c r="B133" s="103" t="s">
        <v>158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</row>
    <row r="134" spans="1:12" s="77" customFormat="1" ht="17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s="77" customFormat="1" ht="17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  <row r="136" spans="1:12" s="77" customFormat="1" ht="18.75">
      <c r="A136" s="74"/>
      <c r="B136" s="89" t="s">
        <v>159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  <row r="137" spans="1:12" s="77" customFormat="1" ht="18.75">
      <c r="A137" s="74"/>
      <c r="B137" s="89" t="s">
        <v>135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1:12" s="77" customFormat="1" ht="17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1:12" s="77" customFormat="1" ht="17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</row>
    <row r="140" spans="1:12" s="77" customFormat="1" ht="17.25">
      <c r="A140" s="74"/>
      <c r="B140" s="78" t="s">
        <v>163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12" s="77" customFormat="1" ht="17.25">
      <c r="A141" s="74"/>
      <c r="B141" s="78" t="s">
        <v>160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</row>
    <row r="142" spans="1:12" s="77" customFormat="1" ht="17.25">
      <c r="A142" s="74"/>
      <c r="B142" s="78" t="s">
        <v>136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1:12" s="77" customFormat="1" ht="17.25">
      <c r="A143" s="74"/>
      <c r="B143" s="78" t="s">
        <v>137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12" s="77" customFormat="1" ht="17.25">
      <c r="A144" s="74"/>
      <c r="B144" s="74" t="s">
        <v>138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1:12" s="77" customFormat="1" ht="17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1:13" s="77" customFormat="1" ht="22.5" customHeight="1">
      <c r="A146" s="74"/>
      <c r="B146" s="74"/>
      <c r="C146" s="84" t="s">
        <v>258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90"/>
    </row>
    <row r="147" spans="1:12" s="77" customFormat="1" ht="17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s="77" customFormat="1" ht="17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</row>
    <row r="149" spans="1:12" s="77" customFormat="1" ht="17.25">
      <c r="A149" s="74"/>
      <c r="B149" s="74" t="s">
        <v>250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</row>
    <row r="150" spans="1:12" s="77" customFormat="1" ht="17.25">
      <c r="A150" s="74"/>
      <c r="B150" s="74" t="s">
        <v>251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 s="77" customFormat="1" ht="17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</row>
    <row r="152" spans="1:12" s="77" customFormat="1" ht="17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</row>
    <row r="154" ht="18.75">
      <c r="B154" s="85" t="s">
        <v>139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3"/>
  <sheetViews>
    <sheetView view="pageBreakPreview" zoomScale="95" zoomScaleSheetLayoutView="9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8" bestFit="1" customWidth="1"/>
    <col min="2" max="4" width="10.625" style="8" customWidth="1"/>
    <col min="5" max="5" width="7.125" style="8" bestFit="1" customWidth="1"/>
    <col min="6" max="6" width="9.00390625" style="8" customWidth="1"/>
    <col min="7" max="7" width="5.25390625" style="8" bestFit="1" customWidth="1"/>
    <col min="8" max="8" width="11.625" style="8" customWidth="1"/>
    <col min="9" max="9" width="5.25390625" style="8" bestFit="1" customWidth="1"/>
    <col min="10" max="10" width="11.625" style="8" customWidth="1"/>
    <col min="11" max="12" width="9.00390625" style="8" customWidth="1"/>
    <col min="13" max="13" width="10.625" style="8" customWidth="1"/>
    <col min="14" max="14" width="3.25390625" style="8" hidden="1" customWidth="1"/>
    <col min="15" max="15" width="7.625" style="8" hidden="1" customWidth="1"/>
    <col min="16" max="16" width="14.50390625" style="8" customWidth="1"/>
    <col min="17" max="18" width="9.00390625" style="8" customWidth="1"/>
    <col min="19" max="19" width="7.125" style="8" customWidth="1"/>
    <col min="20" max="20" width="6.50390625" style="8" customWidth="1"/>
    <col min="21" max="21" width="9.00390625" style="8" customWidth="1"/>
    <col min="22" max="22" width="6.375" style="8" customWidth="1"/>
    <col min="23" max="16384" width="9.00390625" style="8" customWidth="1"/>
  </cols>
  <sheetData>
    <row r="1" spans="1:13" ht="24">
      <c r="A1" s="170" t="s">
        <v>255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6.5" customHeight="1">
      <c r="A3" s="91" t="s">
        <v>0</v>
      </c>
      <c r="B3" s="186"/>
      <c r="C3" s="187"/>
      <c r="D3" s="188"/>
      <c r="E3" s="93" t="s">
        <v>29</v>
      </c>
      <c r="F3" s="91" t="s">
        <v>13</v>
      </c>
      <c r="G3" s="171"/>
      <c r="H3" s="172"/>
      <c r="I3" s="172"/>
      <c r="J3" s="173"/>
      <c r="K3" s="94" t="s">
        <v>81</v>
      </c>
      <c r="L3" s="144" t="s">
        <v>28</v>
      </c>
      <c r="M3" s="145"/>
    </row>
    <row r="4" spans="1:13" ht="16.5" customHeight="1">
      <c r="A4" s="91" t="s">
        <v>1</v>
      </c>
      <c r="B4" s="171"/>
      <c r="C4" s="172"/>
      <c r="D4" s="172"/>
      <c r="E4" s="173"/>
      <c r="F4" s="91" t="s">
        <v>14</v>
      </c>
      <c r="G4" s="171"/>
      <c r="H4" s="172"/>
      <c r="I4" s="172"/>
      <c r="J4" s="9" t="s">
        <v>17</v>
      </c>
      <c r="K4" s="95" t="s">
        <v>82</v>
      </c>
      <c r="L4" s="146"/>
      <c r="M4" s="147"/>
    </row>
    <row r="5" spans="1:13" ht="16.5" customHeight="1">
      <c r="A5" s="92" t="s">
        <v>93</v>
      </c>
      <c r="B5" s="171"/>
      <c r="C5" s="172"/>
      <c r="D5" s="172"/>
      <c r="E5" s="173"/>
      <c r="F5" s="91" t="s">
        <v>15</v>
      </c>
      <c r="G5" s="171"/>
      <c r="H5" s="172"/>
      <c r="I5" s="172"/>
      <c r="J5" s="173"/>
      <c r="K5" s="91" t="s">
        <v>16</v>
      </c>
      <c r="L5" s="176">
        <f>IF((30-COUNTIF(B13:B72,"")/2)=0,"",30-COUNTIF(B13:B72,"")/2)</f>
      </c>
      <c r="M5" s="176"/>
    </row>
    <row r="6" spans="1:13" ht="9" customHeight="1">
      <c r="A6" s="10"/>
      <c r="B6" s="11"/>
      <c r="C6" s="11"/>
      <c r="D6" s="11"/>
      <c r="E6" s="11"/>
      <c r="F6" s="10"/>
      <c r="G6" s="11"/>
      <c r="H6" s="11"/>
      <c r="I6" s="11"/>
      <c r="J6" s="11"/>
      <c r="K6" s="10"/>
      <c r="L6" s="12"/>
      <c r="M6" s="12"/>
    </row>
    <row r="7" spans="1:13" ht="15">
      <c r="A7" s="177" t="s">
        <v>94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ht="9" customHeight="1" thickBot="1"/>
    <row r="9" spans="1:17" s="21" customFormat="1" ht="13.5">
      <c r="A9" s="150" t="s">
        <v>2</v>
      </c>
      <c r="B9" s="178" t="s">
        <v>176</v>
      </c>
      <c r="C9" s="178"/>
      <c r="D9" s="179" t="s">
        <v>97</v>
      </c>
      <c r="E9" s="150" t="s">
        <v>3</v>
      </c>
      <c r="F9" s="174" t="s">
        <v>4</v>
      </c>
      <c r="G9" s="150" t="s">
        <v>6</v>
      </c>
      <c r="H9" s="150"/>
      <c r="I9" s="150" t="s">
        <v>7</v>
      </c>
      <c r="J9" s="150"/>
      <c r="K9" s="181" t="s">
        <v>5</v>
      </c>
      <c r="L9" s="182" t="s">
        <v>8</v>
      </c>
      <c r="M9" s="150" t="s">
        <v>9</v>
      </c>
      <c r="P9" s="142" t="s">
        <v>226</v>
      </c>
      <c r="Q9" s="140" t="s">
        <v>224</v>
      </c>
    </row>
    <row r="10" spans="1:18" s="21" customFormat="1" ht="15" thickBot="1">
      <c r="A10" s="150"/>
      <c r="B10" s="22" t="s">
        <v>10</v>
      </c>
      <c r="C10" s="23" t="s">
        <v>11</v>
      </c>
      <c r="D10" s="180"/>
      <c r="E10" s="150"/>
      <c r="F10" s="175"/>
      <c r="G10" s="19" t="s">
        <v>5</v>
      </c>
      <c r="H10" s="20" t="s">
        <v>12</v>
      </c>
      <c r="I10" s="19" t="s">
        <v>5</v>
      </c>
      <c r="J10" s="20" t="s">
        <v>12</v>
      </c>
      <c r="K10" s="181"/>
      <c r="L10" s="182"/>
      <c r="M10" s="150"/>
      <c r="P10" s="143"/>
      <c r="Q10" s="141"/>
      <c r="R10" s="112" t="s">
        <v>225</v>
      </c>
    </row>
    <row r="11" spans="1:13" s="21" customFormat="1" ht="13.5">
      <c r="A11" s="167" t="s">
        <v>19</v>
      </c>
      <c r="B11" s="131" t="str">
        <f>ASC(PHONETIC(B12))</f>
        <v>ｵｷﾅﾜ</v>
      </c>
      <c r="C11" s="131" t="str">
        <f>ASC(PHONETIC(C12))</f>
        <v>ﾀﾛｳ</v>
      </c>
      <c r="D11" s="183">
        <v>36651</v>
      </c>
      <c r="E11" s="167">
        <v>2</v>
      </c>
      <c r="F11" s="167">
        <v>1010</v>
      </c>
      <c r="G11" s="168" t="s">
        <v>44</v>
      </c>
      <c r="H11" s="163" t="s">
        <v>56</v>
      </c>
      <c r="I11" s="168" t="s">
        <v>22</v>
      </c>
      <c r="J11" s="163" t="s">
        <v>55</v>
      </c>
      <c r="K11" s="165" t="s">
        <v>22</v>
      </c>
      <c r="L11" s="166" t="s">
        <v>54</v>
      </c>
      <c r="M11" s="150"/>
    </row>
    <row r="12" spans="1:13" s="21" customFormat="1" ht="14.25" thickBot="1">
      <c r="A12" s="167"/>
      <c r="B12" s="132" t="s">
        <v>20</v>
      </c>
      <c r="C12" s="133" t="s">
        <v>21</v>
      </c>
      <c r="D12" s="184"/>
      <c r="E12" s="167"/>
      <c r="F12" s="167"/>
      <c r="G12" s="169"/>
      <c r="H12" s="164"/>
      <c r="I12" s="169"/>
      <c r="J12" s="164"/>
      <c r="K12" s="165"/>
      <c r="L12" s="166"/>
      <c r="M12" s="150"/>
    </row>
    <row r="13" spans="1:23" s="21" customFormat="1" ht="14.25">
      <c r="A13" s="150">
        <v>1</v>
      </c>
      <c r="B13" s="24"/>
      <c r="C13" s="24"/>
      <c r="D13" s="185"/>
      <c r="E13" s="149"/>
      <c r="F13" s="149"/>
      <c r="G13" s="153"/>
      <c r="H13" s="155"/>
      <c r="I13" s="153"/>
      <c r="J13" s="155"/>
      <c r="K13" s="157"/>
      <c r="L13" s="148"/>
      <c r="M13" s="149"/>
      <c r="N13" s="151">
        <f>IF(K13="低学年",E13,"")</f>
      </c>
      <c r="O13" s="21" t="s">
        <v>197</v>
      </c>
      <c r="P13" s="104" t="s">
        <v>179</v>
      </c>
      <c r="Q13" s="105">
        <f>COUNTIF(data!$M$2:$P$31,O13)</f>
        <v>0</v>
      </c>
      <c r="R13" s="126" t="str">
        <f aca="true" t="shared" si="0" ref="R13:R31">IF(Q13=1,"○","×")</f>
        <v>×</v>
      </c>
      <c r="V13" s="59"/>
      <c r="W13" s="120"/>
    </row>
    <row r="14" spans="1:23" s="21" customFormat="1" ht="14.25">
      <c r="A14" s="150"/>
      <c r="B14" s="25"/>
      <c r="C14" s="26"/>
      <c r="D14" s="152"/>
      <c r="E14" s="149"/>
      <c r="F14" s="149"/>
      <c r="G14" s="154"/>
      <c r="H14" s="156"/>
      <c r="I14" s="154"/>
      <c r="J14" s="156"/>
      <c r="K14" s="157"/>
      <c r="L14" s="148"/>
      <c r="M14" s="149"/>
      <c r="N14" s="152"/>
      <c r="O14" s="21" t="s">
        <v>198</v>
      </c>
      <c r="P14" s="106" t="s">
        <v>177</v>
      </c>
      <c r="Q14" s="107">
        <f>COUNTIF(data!$M$2:$P$31,O14)</f>
        <v>0</v>
      </c>
      <c r="R14" s="126" t="str">
        <f t="shared" si="0"/>
        <v>×</v>
      </c>
      <c r="V14" s="59"/>
      <c r="W14" s="121"/>
    </row>
    <row r="15" spans="1:23" s="21" customFormat="1" ht="14.25">
      <c r="A15" s="150">
        <v>2</v>
      </c>
      <c r="B15" s="24"/>
      <c r="C15" s="24"/>
      <c r="D15" s="185"/>
      <c r="E15" s="149"/>
      <c r="F15" s="149"/>
      <c r="G15" s="153"/>
      <c r="H15" s="155"/>
      <c r="I15" s="153"/>
      <c r="J15" s="155"/>
      <c r="K15" s="157"/>
      <c r="L15" s="148"/>
      <c r="M15" s="149"/>
      <c r="N15" s="151">
        <f>IF(K15="低学年",E15,"")</f>
      </c>
      <c r="O15" s="21" t="s">
        <v>199</v>
      </c>
      <c r="P15" s="106" t="s">
        <v>178</v>
      </c>
      <c r="Q15" s="107">
        <f>COUNTIF(data!$M$2:$P$31,O15)</f>
        <v>0</v>
      </c>
      <c r="R15" s="126" t="str">
        <f t="shared" si="0"/>
        <v>×</v>
      </c>
      <c r="V15" s="59"/>
      <c r="W15" s="120"/>
    </row>
    <row r="16" spans="1:23" s="21" customFormat="1" ht="14.25">
      <c r="A16" s="150"/>
      <c r="B16" s="25"/>
      <c r="C16" s="26"/>
      <c r="D16" s="152"/>
      <c r="E16" s="149"/>
      <c r="F16" s="149"/>
      <c r="G16" s="154"/>
      <c r="H16" s="156"/>
      <c r="I16" s="154"/>
      <c r="J16" s="156"/>
      <c r="K16" s="157"/>
      <c r="L16" s="148"/>
      <c r="M16" s="149"/>
      <c r="N16" s="152"/>
      <c r="O16" s="21" t="s">
        <v>200</v>
      </c>
      <c r="P16" s="106" t="s">
        <v>180</v>
      </c>
      <c r="Q16" s="107">
        <f>COUNTIF(data!$M$2:$P$31,O16)</f>
        <v>0</v>
      </c>
      <c r="R16" s="126" t="str">
        <f t="shared" si="0"/>
        <v>×</v>
      </c>
      <c r="V16" s="59"/>
      <c r="W16" s="120"/>
    </row>
    <row r="17" spans="1:23" s="21" customFormat="1" ht="14.25">
      <c r="A17" s="150">
        <v>3</v>
      </c>
      <c r="B17" s="24"/>
      <c r="C17" s="24"/>
      <c r="D17" s="151"/>
      <c r="E17" s="149"/>
      <c r="F17" s="149"/>
      <c r="G17" s="153"/>
      <c r="H17" s="155"/>
      <c r="I17" s="153"/>
      <c r="J17" s="155"/>
      <c r="K17" s="157"/>
      <c r="L17" s="148"/>
      <c r="M17" s="149"/>
      <c r="N17" s="151">
        <f>IF(K17="低学年",E17,"")</f>
      </c>
      <c r="O17" s="21" t="s">
        <v>201</v>
      </c>
      <c r="P17" s="106" t="s">
        <v>181</v>
      </c>
      <c r="Q17" s="107">
        <f>COUNTIF(data!$M$2:$P$31,O17)</f>
        <v>0</v>
      </c>
      <c r="R17" s="126" t="str">
        <f t="shared" si="0"/>
        <v>×</v>
      </c>
      <c r="V17" s="59"/>
      <c r="W17" s="120"/>
    </row>
    <row r="18" spans="1:23" s="21" customFormat="1" ht="14.25">
      <c r="A18" s="150"/>
      <c r="B18" s="25"/>
      <c r="C18" s="26"/>
      <c r="D18" s="152"/>
      <c r="E18" s="149"/>
      <c r="F18" s="149"/>
      <c r="G18" s="154"/>
      <c r="H18" s="156"/>
      <c r="I18" s="154"/>
      <c r="J18" s="156"/>
      <c r="K18" s="157"/>
      <c r="L18" s="148"/>
      <c r="M18" s="149"/>
      <c r="N18" s="152"/>
      <c r="O18" s="21" t="s">
        <v>202</v>
      </c>
      <c r="P18" s="106" t="s">
        <v>182</v>
      </c>
      <c r="Q18" s="107">
        <f>COUNTIF(data!$M$2:$P$31,O18)</f>
        <v>0</v>
      </c>
      <c r="R18" s="126" t="str">
        <f t="shared" si="0"/>
        <v>×</v>
      </c>
      <c r="V18" s="59"/>
      <c r="W18" s="120"/>
    </row>
    <row r="19" spans="1:23" s="21" customFormat="1" ht="14.25">
      <c r="A19" s="150">
        <v>4</v>
      </c>
      <c r="B19" s="24"/>
      <c r="C19" s="24"/>
      <c r="D19" s="151"/>
      <c r="E19" s="149"/>
      <c r="F19" s="149"/>
      <c r="G19" s="153"/>
      <c r="H19" s="155"/>
      <c r="I19" s="153"/>
      <c r="J19" s="155"/>
      <c r="K19" s="157"/>
      <c r="L19" s="148"/>
      <c r="M19" s="149"/>
      <c r="N19" s="151">
        <f>IF(K19="低学年",E19,"")</f>
      </c>
      <c r="O19" s="21" t="s">
        <v>203</v>
      </c>
      <c r="P19" s="106" t="s">
        <v>184</v>
      </c>
      <c r="Q19" s="107">
        <f>COUNTIF(data!$M$2:$P$31,O19)</f>
        <v>0</v>
      </c>
      <c r="R19" s="126" t="str">
        <f t="shared" si="0"/>
        <v>×</v>
      </c>
      <c r="V19" s="59"/>
      <c r="W19" s="120"/>
    </row>
    <row r="20" spans="1:23" s="21" customFormat="1" ht="14.25">
      <c r="A20" s="150"/>
      <c r="B20" s="25"/>
      <c r="C20" s="26"/>
      <c r="D20" s="152"/>
      <c r="E20" s="149"/>
      <c r="F20" s="149"/>
      <c r="G20" s="154"/>
      <c r="H20" s="156"/>
      <c r="I20" s="154"/>
      <c r="J20" s="156"/>
      <c r="K20" s="157"/>
      <c r="L20" s="148"/>
      <c r="M20" s="149"/>
      <c r="N20" s="152"/>
      <c r="O20" s="21" t="s">
        <v>204</v>
      </c>
      <c r="P20" s="106" t="s">
        <v>183</v>
      </c>
      <c r="Q20" s="107">
        <f>COUNTIF(data!$M$2:$P$31,O20)</f>
        <v>0</v>
      </c>
      <c r="R20" s="126" t="str">
        <f t="shared" si="0"/>
        <v>×</v>
      </c>
      <c r="V20" s="59"/>
      <c r="W20" s="120"/>
    </row>
    <row r="21" spans="1:23" s="21" customFormat="1" ht="14.25">
      <c r="A21" s="150">
        <v>5</v>
      </c>
      <c r="B21" s="24"/>
      <c r="C21" s="24"/>
      <c r="D21" s="151"/>
      <c r="E21" s="151"/>
      <c r="F21" s="149"/>
      <c r="G21" s="153"/>
      <c r="H21" s="155"/>
      <c r="I21" s="153"/>
      <c r="J21" s="155"/>
      <c r="K21" s="157"/>
      <c r="L21" s="148"/>
      <c r="M21" s="149"/>
      <c r="N21" s="151">
        <f>IF(K21="低学年",E21,"")</f>
      </c>
      <c r="O21" s="21" t="s">
        <v>205</v>
      </c>
      <c r="P21" s="106" t="s">
        <v>185</v>
      </c>
      <c r="Q21" s="107">
        <f>COUNTIF(data!$M$2:$P$31,O21)</f>
        <v>0</v>
      </c>
      <c r="R21" s="126" t="str">
        <f t="shared" si="0"/>
        <v>×</v>
      </c>
      <c r="V21" s="59"/>
      <c r="W21" s="120"/>
    </row>
    <row r="22" spans="1:23" s="21" customFormat="1" ht="14.25">
      <c r="A22" s="150"/>
      <c r="B22" s="25"/>
      <c r="C22" s="26"/>
      <c r="D22" s="152"/>
      <c r="E22" s="152"/>
      <c r="F22" s="149"/>
      <c r="G22" s="154"/>
      <c r="H22" s="156"/>
      <c r="I22" s="154"/>
      <c r="J22" s="156"/>
      <c r="K22" s="157"/>
      <c r="L22" s="148"/>
      <c r="M22" s="149"/>
      <c r="N22" s="152"/>
      <c r="O22" s="21" t="s">
        <v>206</v>
      </c>
      <c r="P22" s="106" t="s">
        <v>186</v>
      </c>
      <c r="Q22" s="107">
        <f>COUNTIF(data!$M$2:$P$31,O22)</f>
        <v>0</v>
      </c>
      <c r="R22" s="126" t="str">
        <f t="shared" si="0"/>
        <v>×</v>
      </c>
      <c r="V22" s="59"/>
      <c r="W22" s="120"/>
    </row>
    <row r="23" spans="1:23" s="21" customFormat="1" ht="15" thickBot="1">
      <c r="A23" s="150">
        <v>6</v>
      </c>
      <c r="B23" s="24"/>
      <c r="C23" s="24"/>
      <c r="D23" s="151"/>
      <c r="E23" s="151"/>
      <c r="F23" s="151"/>
      <c r="G23" s="153"/>
      <c r="H23" s="155"/>
      <c r="I23" s="153"/>
      <c r="J23" s="155"/>
      <c r="K23" s="157"/>
      <c r="L23" s="148"/>
      <c r="M23" s="149"/>
      <c r="N23" s="151">
        <f>IF(K23="低学年",E23,"")</f>
      </c>
      <c r="O23" s="21" t="s">
        <v>207</v>
      </c>
      <c r="P23" s="106" t="s">
        <v>187</v>
      </c>
      <c r="Q23" s="107">
        <f>COUNTIF(data!$M$2:$P$31,O23)</f>
        <v>0</v>
      </c>
      <c r="R23" s="126" t="str">
        <f t="shared" si="0"/>
        <v>×</v>
      </c>
      <c r="V23" s="59"/>
      <c r="W23" s="120"/>
    </row>
    <row r="24" spans="1:23" s="21" customFormat="1" ht="14.25">
      <c r="A24" s="150"/>
      <c r="B24" s="25"/>
      <c r="C24" s="26"/>
      <c r="D24" s="152"/>
      <c r="E24" s="152"/>
      <c r="F24" s="152"/>
      <c r="G24" s="154"/>
      <c r="H24" s="156"/>
      <c r="I24" s="154"/>
      <c r="J24" s="156"/>
      <c r="K24" s="157"/>
      <c r="L24" s="148"/>
      <c r="M24" s="149"/>
      <c r="N24" s="152"/>
      <c r="O24" s="21" t="s">
        <v>208</v>
      </c>
      <c r="P24" s="106" t="s">
        <v>188</v>
      </c>
      <c r="Q24" s="107">
        <f>COUNTIF(data!$M$2:$P$31,O24)</f>
        <v>0</v>
      </c>
      <c r="R24" s="126" t="str">
        <f t="shared" si="0"/>
        <v>×</v>
      </c>
      <c r="S24" s="189" t="s">
        <v>242</v>
      </c>
      <c r="T24" s="190"/>
      <c r="U24" s="190"/>
      <c r="V24" s="191"/>
      <c r="W24" s="120"/>
    </row>
    <row r="25" spans="1:23" s="21" customFormat="1" ht="15" thickBot="1">
      <c r="A25" s="150">
        <v>7</v>
      </c>
      <c r="B25" s="24"/>
      <c r="C25" s="24"/>
      <c r="D25" s="151"/>
      <c r="E25" s="151"/>
      <c r="F25" s="149"/>
      <c r="G25" s="153"/>
      <c r="H25" s="155"/>
      <c r="I25" s="153"/>
      <c r="J25" s="155"/>
      <c r="K25" s="157"/>
      <c r="L25" s="148"/>
      <c r="M25" s="149"/>
      <c r="N25" s="151">
        <f>IF(K25="低学年",E25,"")</f>
      </c>
      <c r="O25" s="21" t="s">
        <v>209</v>
      </c>
      <c r="P25" s="106" t="s">
        <v>189</v>
      </c>
      <c r="Q25" s="107">
        <f>COUNTIF($K$13:$K$72,"低学年")</f>
        <v>0</v>
      </c>
      <c r="R25" s="127" t="str">
        <f>IF(AND(Q25&gt;=4,Q25&lt;=6),"○","ミス")</f>
        <v>ミス</v>
      </c>
      <c r="S25" s="115" t="s">
        <v>241</v>
      </c>
      <c r="T25" s="116">
        <f>COUNTIF($N$13:$N$72,1)</f>
        <v>0</v>
      </c>
      <c r="U25" s="116" t="s">
        <v>44</v>
      </c>
      <c r="V25" s="117">
        <f>COUNTIF($N$13:$N$72,2)</f>
        <v>0</v>
      </c>
      <c r="W25" s="120"/>
    </row>
    <row r="26" spans="1:23" s="21" customFormat="1" ht="14.25">
      <c r="A26" s="150"/>
      <c r="B26" s="25"/>
      <c r="C26" s="26"/>
      <c r="D26" s="152"/>
      <c r="E26" s="152"/>
      <c r="F26" s="149"/>
      <c r="G26" s="154"/>
      <c r="H26" s="156"/>
      <c r="I26" s="154"/>
      <c r="J26" s="156"/>
      <c r="K26" s="157"/>
      <c r="L26" s="148"/>
      <c r="M26" s="149"/>
      <c r="N26" s="152"/>
      <c r="O26" s="21" t="s">
        <v>210</v>
      </c>
      <c r="P26" s="106" t="s">
        <v>190</v>
      </c>
      <c r="Q26" s="107">
        <f>COUNTIF($K$13:$K$72,"共通")</f>
        <v>0</v>
      </c>
      <c r="R26" s="127" t="str">
        <f>IF(AND(Q26&gt;=4,Q26&lt;=6),"○","×")</f>
        <v>×</v>
      </c>
      <c r="V26" s="59"/>
      <c r="W26" s="59"/>
    </row>
    <row r="27" spans="1:18" s="21" customFormat="1" ht="14.25">
      <c r="A27" s="150">
        <v>8</v>
      </c>
      <c r="B27" s="24"/>
      <c r="C27" s="24"/>
      <c r="D27" s="151"/>
      <c r="E27" s="151"/>
      <c r="F27" s="149"/>
      <c r="G27" s="153"/>
      <c r="H27" s="155"/>
      <c r="I27" s="153"/>
      <c r="J27" s="155"/>
      <c r="K27" s="157"/>
      <c r="L27" s="148"/>
      <c r="M27" s="149"/>
      <c r="N27" s="151">
        <f>IF(K27="低学年",E27,"")</f>
      </c>
      <c r="O27" s="21" t="s">
        <v>211</v>
      </c>
      <c r="P27" s="106" t="s">
        <v>191</v>
      </c>
      <c r="Q27" s="107">
        <f>COUNTIF(data!$M$2:$P$31,O27)</f>
        <v>0</v>
      </c>
      <c r="R27" s="126" t="str">
        <f t="shared" si="0"/>
        <v>×</v>
      </c>
    </row>
    <row r="28" spans="1:18" s="21" customFormat="1" ht="14.25">
      <c r="A28" s="150"/>
      <c r="B28" s="25"/>
      <c r="C28" s="26"/>
      <c r="D28" s="152"/>
      <c r="E28" s="152"/>
      <c r="F28" s="149"/>
      <c r="G28" s="154"/>
      <c r="H28" s="156"/>
      <c r="I28" s="154"/>
      <c r="J28" s="156"/>
      <c r="K28" s="157"/>
      <c r="L28" s="148"/>
      <c r="M28" s="149"/>
      <c r="N28" s="152"/>
      <c r="O28" s="21" t="s">
        <v>212</v>
      </c>
      <c r="P28" s="106" t="s">
        <v>192</v>
      </c>
      <c r="Q28" s="107">
        <f>COUNTIF(data!$M$2:$P$31,O28)</f>
        <v>0</v>
      </c>
      <c r="R28" s="126" t="str">
        <f t="shared" si="0"/>
        <v>×</v>
      </c>
    </row>
    <row r="29" spans="1:18" s="21" customFormat="1" ht="14.25">
      <c r="A29" s="150">
        <v>9</v>
      </c>
      <c r="B29" s="24"/>
      <c r="C29" s="24"/>
      <c r="D29" s="151"/>
      <c r="E29" s="151"/>
      <c r="F29" s="149"/>
      <c r="G29" s="153"/>
      <c r="H29" s="155"/>
      <c r="I29" s="153"/>
      <c r="J29" s="155"/>
      <c r="K29" s="157"/>
      <c r="L29" s="148"/>
      <c r="M29" s="149"/>
      <c r="N29" s="151">
        <f>IF(K29="低学年",E29,"")</f>
      </c>
      <c r="O29" s="21" t="s">
        <v>213</v>
      </c>
      <c r="P29" s="106" t="s">
        <v>193</v>
      </c>
      <c r="Q29" s="107">
        <f>COUNTIF(data!$M$2:$P$31,O29)</f>
        <v>0</v>
      </c>
      <c r="R29" s="126" t="str">
        <f t="shared" si="0"/>
        <v>×</v>
      </c>
    </row>
    <row r="30" spans="1:18" s="21" customFormat="1" ht="14.25">
      <c r="A30" s="150"/>
      <c r="B30" s="25"/>
      <c r="C30" s="26"/>
      <c r="D30" s="152"/>
      <c r="E30" s="152"/>
      <c r="F30" s="149"/>
      <c r="G30" s="154"/>
      <c r="H30" s="156"/>
      <c r="I30" s="154"/>
      <c r="J30" s="156"/>
      <c r="K30" s="157"/>
      <c r="L30" s="148"/>
      <c r="M30" s="149"/>
      <c r="N30" s="152"/>
      <c r="O30" s="21" t="s">
        <v>214</v>
      </c>
      <c r="P30" s="106" t="s">
        <v>194</v>
      </c>
      <c r="Q30" s="107">
        <f>COUNTIF(data!$M$2:$P$31,O30)</f>
        <v>0</v>
      </c>
      <c r="R30" s="126" t="str">
        <f t="shared" si="0"/>
        <v>×</v>
      </c>
    </row>
    <row r="31" spans="1:18" s="21" customFormat="1" ht="14.25">
      <c r="A31" s="150">
        <v>10</v>
      </c>
      <c r="B31" s="24"/>
      <c r="C31" s="24"/>
      <c r="D31" s="151"/>
      <c r="E31" s="151"/>
      <c r="F31" s="149"/>
      <c r="G31" s="153"/>
      <c r="H31" s="155"/>
      <c r="I31" s="153"/>
      <c r="J31" s="155"/>
      <c r="K31" s="157"/>
      <c r="L31" s="148"/>
      <c r="M31" s="149"/>
      <c r="N31" s="151">
        <f>IF(K31="低学年",E31,"")</f>
      </c>
      <c r="O31" s="21" t="s">
        <v>215</v>
      </c>
      <c r="P31" s="106" t="s">
        <v>195</v>
      </c>
      <c r="Q31" s="107">
        <f>COUNTIF(data!$M$2:$P$31,O31)</f>
        <v>0</v>
      </c>
      <c r="R31" s="126" t="str">
        <f t="shared" si="0"/>
        <v>×</v>
      </c>
    </row>
    <row r="32" spans="1:18" s="21" customFormat="1" ht="14.25">
      <c r="A32" s="150"/>
      <c r="B32" s="25"/>
      <c r="C32" s="26"/>
      <c r="D32" s="152"/>
      <c r="E32" s="152"/>
      <c r="F32" s="149"/>
      <c r="G32" s="154"/>
      <c r="H32" s="156"/>
      <c r="I32" s="154"/>
      <c r="J32" s="156"/>
      <c r="K32" s="157"/>
      <c r="L32" s="148"/>
      <c r="M32" s="149"/>
      <c r="N32" s="152"/>
      <c r="O32" s="21" t="s">
        <v>216</v>
      </c>
      <c r="P32" s="106" t="s">
        <v>196</v>
      </c>
      <c r="Q32" s="107">
        <f>COUNTIF(data!$M$2:$P$31,O32)</f>
        <v>0</v>
      </c>
      <c r="R32" s="126" t="str">
        <f>IF(Q32=1,"○","×")</f>
        <v>×</v>
      </c>
    </row>
    <row r="33" spans="1:17" s="21" customFormat="1" ht="13.5">
      <c r="A33" s="150">
        <v>11</v>
      </c>
      <c r="B33" s="24"/>
      <c r="C33" s="24"/>
      <c r="D33" s="151"/>
      <c r="E33" s="151"/>
      <c r="F33" s="149"/>
      <c r="G33" s="153"/>
      <c r="H33" s="155"/>
      <c r="I33" s="153"/>
      <c r="J33" s="155"/>
      <c r="K33" s="157"/>
      <c r="L33" s="148"/>
      <c r="M33" s="149"/>
      <c r="N33" s="151">
        <f>IF(K33="低学年",E33,"")</f>
      </c>
      <c r="P33" s="108"/>
      <c r="Q33" s="109"/>
    </row>
    <row r="34" spans="1:17" s="21" customFormat="1" ht="14.25" thickBot="1">
      <c r="A34" s="150"/>
      <c r="B34" s="25"/>
      <c r="C34" s="26"/>
      <c r="D34" s="152"/>
      <c r="E34" s="152"/>
      <c r="F34" s="149"/>
      <c r="G34" s="154"/>
      <c r="H34" s="156"/>
      <c r="I34" s="154"/>
      <c r="J34" s="156"/>
      <c r="K34" s="157"/>
      <c r="L34" s="148"/>
      <c r="M34" s="149"/>
      <c r="N34" s="152"/>
      <c r="P34" s="110"/>
      <c r="Q34" s="111"/>
    </row>
    <row r="35" spans="1:14" s="21" customFormat="1" ht="13.5">
      <c r="A35" s="150">
        <v>12</v>
      </c>
      <c r="B35" s="24"/>
      <c r="C35" s="24"/>
      <c r="D35" s="151"/>
      <c r="E35" s="151"/>
      <c r="F35" s="149"/>
      <c r="G35" s="153"/>
      <c r="H35" s="155"/>
      <c r="I35" s="153"/>
      <c r="J35" s="155"/>
      <c r="K35" s="157"/>
      <c r="L35" s="148"/>
      <c r="M35" s="149"/>
      <c r="N35" s="151">
        <f>IF(K35="低学年",E35,"")</f>
      </c>
    </row>
    <row r="36" spans="1:14" s="21" customFormat="1" ht="13.5">
      <c r="A36" s="150"/>
      <c r="B36" s="25"/>
      <c r="C36" s="26"/>
      <c r="D36" s="152"/>
      <c r="E36" s="152"/>
      <c r="F36" s="149"/>
      <c r="G36" s="154"/>
      <c r="H36" s="156"/>
      <c r="I36" s="154"/>
      <c r="J36" s="156"/>
      <c r="K36" s="157"/>
      <c r="L36" s="148"/>
      <c r="M36" s="149"/>
      <c r="N36" s="152"/>
    </row>
    <row r="37" spans="1:14" s="21" customFormat="1" ht="13.5">
      <c r="A37" s="150">
        <v>13</v>
      </c>
      <c r="B37" s="24"/>
      <c r="C37" s="24"/>
      <c r="D37" s="151"/>
      <c r="E37" s="151"/>
      <c r="F37" s="149"/>
      <c r="G37" s="153"/>
      <c r="H37" s="155"/>
      <c r="I37" s="153"/>
      <c r="J37" s="155"/>
      <c r="K37" s="157"/>
      <c r="L37" s="148"/>
      <c r="M37" s="149"/>
      <c r="N37" s="151">
        <f>IF(K37="低学年",E37,"")</f>
      </c>
    </row>
    <row r="38" spans="1:14" s="21" customFormat="1" ht="13.5">
      <c r="A38" s="150"/>
      <c r="B38" s="25"/>
      <c r="C38" s="26"/>
      <c r="D38" s="152"/>
      <c r="E38" s="152"/>
      <c r="F38" s="149"/>
      <c r="G38" s="154"/>
      <c r="H38" s="156"/>
      <c r="I38" s="154"/>
      <c r="J38" s="156"/>
      <c r="K38" s="157"/>
      <c r="L38" s="148"/>
      <c r="M38" s="149"/>
      <c r="N38" s="152"/>
    </row>
    <row r="39" spans="1:14" s="21" customFormat="1" ht="13.5">
      <c r="A39" s="150">
        <v>14</v>
      </c>
      <c r="B39" s="24"/>
      <c r="C39" s="24"/>
      <c r="D39" s="151"/>
      <c r="E39" s="151"/>
      <c r="F39" s="149"/>
      <c r="G39" s="153"/>
      <c r="H39" s="155"/>
      <c r="I39" s="153"/>
      <c r="J39" s="155"/>
      <c r="K39" s="157"/>
      <c r="L39" s="148"/>
      <c r="M39" s="149"/>
      <c r="N39" s="151">
        <f>IF(K39="低学年",E39,"")</f>
      </c>
    </row>
    <row r="40" spans="1:14" s="21" customFormat="1" ht="13.5">
      <c r="A40" s="150"/>
      <c r="B40" s="25"/>
      <c r="C40" s="26"/>
      <c r="D40" s="152"/>
      <c r="E40" s="152"/>
      <c r="F40" s="149"/>
      <c r="G40" s="154"/>
      <c r="H40" s="156"/>
      <c r="I40" s="154"/>
      <c r="J40" s="156"/>
      <c r="K40" s="157"/>
      <c r="L40" s="148"/>
      <c r="M40" s="149"/>
      <c r="N40" s="152"/>
    </row>
    <row r="41" spans="1:14" s="21" customFormat="1" ht="13.5">
      <c r="A41" s="150">
        <v>15</v>
      </c>
      <c r="B41" s="27"/>
      <c r="C41" s="27"/>
      <c r="D41" s="151"/>
      <c r="E41" s="151"/>
      <c r="F41" s="149"/>
      <c r="G41" s="153"/>
      <c r="H41" s="155"/>
      <c r="I41" s="153"/>
      <c r="J41" s="155"/>
      <c r="K41" s="157"/>
      <c r="L41" s="148"/>
      <c r="M41" s="149"/>
      <c r="N41" s="151">
        <f>IF(K41="低学年",E41,"")</f>
      </c>
    </row>
    <row r="42" spans="1:14" s="21" customFormat="1" ht="13.5">
      <c r="A42" s="150"/>
      <c r="B42" s="22"/>
      <c r="C42" s="23"/>
      <c r="D42" s="152"/>
      <c r="E42" s="152"/>
      <c r="F42" s="149"/>
      <c r="G42" s="154"/>
      <c r="H42" s="156"/>
      <c r="I42" s="154"/>
      <c r="J42" s="156"/>
      <c r="K42" s="157"/>
      <c r="L42" s="148"/>
      <c r="M42" s="149"/>
      <c r="N42" s="152"/>
    </row>
    <row r="43" spans="1:14" s="21" customFormat="1" ht="13.5">
      <c r="A43" s="150">
        <v>16</v>
      </c>
      <c r="B43" s="27"/>
      <c r="C43" s="27"/>
      <c r="D43" s="151"/>
      <c r="E43" s="151"/>
      <c r="F43" s="149"/>
      <c r="G43" s="153"/>
      <c r="H43" s="155"/>
      <c r="I43" s="153"/>
      <c r="J43" s="155"/>
      <c r="K43" s="157"/>
      <c r="L43" s="148"/>
      <c r="M43" s="149"/>
      <c r="N43" s="151">
        <f>IF(K43="低学年",E43,"")</f>
      </c>
    </row>
    <row r="44" spans="1:14" s="21" customFormat="1" ht="13.5">
      <c r="A44" s="150"/>
      <c r="B44" s="22"/>
      <c r="C44" s="23"/>
      <c r="D44" s="152"/>
      <c r="E44" s="152"/>
      <c r="F44" s="149"/>
      <c r="G44" s="154"/>
      <c r="H44" s="156"/>
      <c r="I44" s="154"/>
      <c r="J44" s="156"/>
      <c r="K44" s="157"/>
      <c r="L44" s="148"/>
      <c r="M44" s="149"/>
      <c r="N44" s="152"/>
    </row>
    <row r="45" spans="1:14" s="21" customFormat="1" ht="13.5">
      <c r="A45" s="150">
        <v>17</v>
      </c>
      <c r="B45" s="27"/>
      <c r="C45" s="27"/>
      <c r="D45" s="151"/>
      <c r="E45" s="151"/>
      <c r="F45" s="149"/>
      <c r="G45" s="153"/>
      <c r="H45" s="155"/>
      <c r="I45" s="153"/>
      <c r="J45" s="155"/>
      <c r="K45" s="157"/>
      <c r="L45" s="148"/>
      <c r="M45" s="149"/>
      <c r="N45" s="151">
        <f>IF(K45="低学年",E45,"")</f>
      </c>
    </row>
    <row r="46" spans="1:14" s="21" customFormat="1" ht="13.5">
      <c r="A46" s="150"/>
      <c r="B46" s="22"/>
      <c r="C46" s="23"/>
      <c r="D46" s="152"/>
      <c r="E46" s="152"/>
      <c r="F46" s="149"/>
      <c r="G46" s="154"/>
      <c r="H46" s="156"/>
      <c r="I46" s="154"/>
      <c r="J46" s="156"/>
      <c r="K46" s="157"/>
      <c r="L46" s="148"/>
      <c r="M46" s="149"/>
      <c r="N46" s="152"/>
    </row>
    <row r="47" spans="1:14" s="21" customFormat="1" ht="13.5">
      <c r="A47" s="150">
        <v>18</v>
      </c>
      <c r="B47" s="27"/>
      <c r="C47" s="27"/>
      <c r="D47" s="151"/>
      <c r="E47" s="151"/>
      <c r="F47" s="149"/>
      <c r="G47" s="153"/>
      <c r="H47" s="155"/>
      <c r="I47" s="153"/>
      <c r="J47" s="155"/>
      <c r="K47" s="157"/>
      <c r="L47" s="148"/>
      <c r="M47" s="149"/>
      <c r="N47" s="151">
        <f>IF(K47="低学年",E47,"")</f>
      </c>
    </row>
    <row r="48" spans="1:14" s="21" customFormat="1" ht="13.5">
      <c r="A48" s="150"/>
      <c r="B48" s="22"/>
      <c r="C48" s="23"/>
      <c r="D48" s="152"/>
      <c r="E48" s="152"/>
      <c r="F48" s="149"/>
      <c r="G48" s="154"/>
      <c r="H48" s="156"/>
      <c r="I48" s="154"/>
      <c r="J48" s="156"/>
      <c r="K48" s="157"/>
      <c r="L48" s="148"/>
      <c r="M48" s="149"/>
      <c r="N48" s="152"/>
    </row>
    <row r="49" spans="1:14" s="21" customFormat="1" ht="13.5">
      <c r="A49" s="150">
        <v>19</v>
      </c>
      <c r="B49" s="27"/>
      <c r="C49" s="27"/>
      <c r="D49" s="151"/>
      <c r="E49" s="151"/>
      <c r="F49" s="149"/>
      <c r="G49" s="153"/>
      <c r="H49" s="155"/>
      <c r="I49" s="153"/>
      <c r="J49" s="155"/>
      <c r="K49" s="157"/>
      <c r="L49" s="148"/>
      <c r="M49" s="149"/>
      <c r="N49" s="151">
        <f>IF(K49="低学年",E49,"")</f>
      </c>
    </row>
    <row r="50" spans="1:14" s="21" customFormat="1" ht="13.5">
      <c r="A50" s="150"/>
      <c r="B50" s="22"/>
      <c r="C50" s="23"/>
      <c r="D50" s="152"/>
      <c r="E50" s="152"/>
      <c r="F50" s="149"/>
      <c r="G50" s="154"/>
      <c r="H50" s="156"/>
      <c r="I50" s="154"/>
      <c r="J50" s="156"/>
      <c r="K50" s="157"/>
      <c r="L50" s="148"/>
      <c r="M50" s="149"/>
      <c r="N50" s="152"/>
    </row>
    <row r="51" spans="1:14" s="21" customFormat="1" ht="13.5">
      <c r="A51" s="150">
        <v>20</v>
      </c>
      <c r="B51" s="27">
        <f>ASC(PHONETIC(B52))</f>
      </c>
      <c r="C51" s="27">
        <f>ASC(PHONETIC(C52))</f>
      </c>
      <c r="D51" s="151"/>
      <c r="E51" s="151"/>
      <c r="F51" s="149"/>
      <c r="G51" s="153"/>
      <c r="H51" s="155"/>
      <c r="I51" s="153"/>
      <c r="J51" s="155"/>
      <c r="K51" s="157"/>
      <c r="L51" s="148"/>
      <c r="M51" s="149"/>
      <c r="N51" s="151">
        <f>IF(K51="低学年",E51,"")</f>
      </c>
    </row>
    <row r="52" spans="1:14" s="21" customFormat="1" ht="13.5">
      <c r="A52" s="150"/>
      <c r="B52" s="22"/>
      <c r="C52" s="23"/>
      <c r="D52" s="152"/>
      <c r="E52" s="152"/>
      <c r="F52" s="149"/>
      <c r="G52" s="154"/>
      <c r="H52" s="156"/>
      <c r="I52" s="154"/>
      <c r="J52" s="156"/>
      <c r="K52" s="157"/>
      <c r="L52" s="148"/>
      <c r="M52" s="149"/>
      <c r="N52" s="152"/>
    </row>
    <row r="53" spans="1:14" s="21" customFormat="1" ht="13.5">
      <c r="A53" s="150">
        <v>21</v>
      </c>
      <c r="B53" s="27">
        <f>ASC(PHONETIC(B54))</f>
      </c>
      <c r="C53" s="27">
        <f>ASC(PHONETIC(C54))</f>
      </c>
      <c r="D53" s="151"/>
      <c r="E53" s="151"/>
      <c r="F53" s="149"/>
      <c r="G53" s="153"/>
      <c r="H53" s="155"/>
      <c r="I53" s="153"/>
      <c r="J53" s="155"/>
      <c r="K53" s="157"/>
      <c r="L53" s="148"/>
      <c r="M53" s="149"/>
      <c r="N53" s="151">
        <f>IF(K53="低学年",E53,"")</f>
      </c>
    </row>
    <row r="54" spans="1:14" s="21" customFormat="1" ht="13.5">
      <c r="A54" s="150"/>
      <c r="B54" s="22"/>
      <c r="C54" s="23"/>
      <c r="D54" s="152"/>
      <c r="E54" s="152"/>
      <c r="F54" s="149"/>
      <c r="G54" s="154"/>
      <c r="H54" s="156"/>
      <c r="I54" s="154"/>
      <c r="J54" s="156"/>
      <c r="K54" s="157"/>
      <c r="L54" s="148"/>
      <c r="M54" s="149"/>
      <c r="N54" s="152"/>
    </row>
    <row r="55" spans="1:14" s="21" customFormat="1" ht="13.5">
      <c r="A55" s="150">
        <v>22</v>
      </c>
      <c r="B55" s="27">
        <f>ASC(PHONETIC(B56))</f>
      </c>
      <c r="C55" s="27">
        <f>ASC(PHONETIC(C56))</f>
      </c>
      <c r="D55" s="151"/>
      <c r="E55" s="151"/>
      <c r="F55" s="149"/>
      <c r="G55" s="153"/>
      <c r="H55" s="155"/>
      <c r="I55" s="153"/>
      <c r="J55" s="155"/>
      <c r="K55" s="157"/>
      <c r="L55" s="148"/>
      <c r="M55" s="149"/>
      <c r="N55" s="151">
        <f>IF(K55="低学年",E55,"")</f>
      </c>
    </row>
    <row r="56" spans="1:14" s="21" customFormat="1" ht="13.5">
      <c r="A56" s="150"/>
      <c r="B56" s="22"/>
      <c r="C56" s="23"/>
      <c r="D56" s="152"/>
      <c r="E56" s="152"/>
      <c r="F56" s="149"/>
      <c r="G56" s="154"/>
      <c r="H56" s="156"/>
      <c r="I56" s="154"/>
      <c r="J56" s="156"/>
      <c r="K56" s="157"/>
      <c r="L56" s="148"/>
      <c r="M56" s="149"/>
      <c r="N56" s="152"/>
    </row>
    <row r="57" spans="1:14" s="21" customFormat="1" ht="13.5">
      <c r="A57" s="150">
        <v>23</v>
      </c>
      <c r="B57" s="27">
        <f>ASC(PHONETIC(B58))</f>
      </c>
      <c r="C57" s="27">
        <f>ASC(PHONETIC(C58))</f>
      </c>
      <c r="D57" s="151"/>
      <c r="E57" s="151"/>
      <c r="F57" s="149"/>
      <c r="G57" s="153"/>
      <c r="H57" s="155"/>
      <c r="I57" s="153"/>
      <c r="J57" s="155"/>
      <c r="K57" s="157"/>
      <c r="L57" s="148"/>
      <c r="M57" s="149"/>
      <c r="N57" s="151">
        <f>IF(K57="低学年",E57,"")</f>
      </c>
    </row>
    <row r="58" spans="1:14" s="21" customFormat="1" ht="13.5">
      <c r="A58" s="150"/>
      <c r="B58" s="22"/>
      <c r="C58" s="23"/>
      <c r="D58" s="152"/>
      <c r="E58" s="152"/>
      <c r="F58" s="149"/>
      <c r="G58" s="154"/>
      <c r="H58" s="156"/>
      <c r="I58" s="154"/>
      <c r="J58" s="156"/>
      <c r="K58" s="157"/>
      <c r="L58" s="148"/>
      <c r="M58" s="149"/>
      <c r="N58" s="152"/>
    </row>
    <row r="59" spans="1:14" s="21" customFormat="1" ht="13.5">
      <c r="A59" s="150">
        <v>24</v>
      </c>
      <c r="B59" s="27">
        <f>ASC(PHONETIC(B60))</f>
      </c>
      <c r="C59" s="27">
        <f>ASC(PHONETIC(C60))</f>
      </c>
      <c r="D59" s="151"/>
      <c r="E59" s="151"/>
      <c r="F59" s="149"/>
      <c r="G59" s="153"/>
      <c r="H59" s="155"/>
      <c r="I59" s="153"/>
      <c r="J59" s="155"/>
      <c r="K59" s="157"/>
      <c r="L59" s="148"/>
      <c r="M59" s="149"/>
      <c r="N59" s="151">
        <f>IF(K59="低学年",E59,"")</f>
      </c>
    </row>
    <row r="60" spans="1:14" s="21" customFormat="1" ht="13.5">
      <c r="A60" s="150"/>
      <c r="B60" s="22"/>
      <c r="C60" s="23"/>
      <c r="D60" s="152"/>
      <c r="E60" s="152"/>
      <c r="F60" s="149"/>
      <c r="G60" s="154"/>
      <c r="H60" s="156"/>
      <c r="I60" s="154"/>
      <c r="J60" s="156"/>
      <c r="K60" s="157"/>
      <c r="L60" s="148"/>
      <c r="M60" s="149"/>
      <c r="N60" s="152"/>
    </row>
    <row r="61" spans="1:14" s="21" customFormat="1" ht="13.5">
      <c r="A61" s="150">
        <v>25</v>
      </c>
      <c r="B61" s="27">
        <f>ASC(PHONETIC(B62))</f>
      </c>
      <c r="C61" s="27">
        <f>ASC(PHONETIC(C62))</f>
      </c>
      <c r="D61" s="151"/>
      <c r="E61" s="151"/>
      <c r="F61" s="149"/>
      <c r="G61" s="153"/>
      <c r="H61" s="155"/>
      <c r="I61" s="153"/>
      <c r="J61" s="155"/>
      <c r="K61" s="157"/>
      <c r="L61" s="148"/>
      <c r="M61" s="149"/>
      <c r="N61" s="151">
        <f>IF(K61="低学年",E61,"")</f>
      </c>
    </row>
    <row r="62" spans="1:14" s="21" customFormat="1" ht="13.5">
      <c r="A62" s="150"/>
      <c r="B62" s="22"/>
      <c r="C62" s="23"/>
      <c r="D62" s="152"/>
      <c r="E62" s="152"/>
      <c r="F62" s="149"/>
      <c r="G62" s="154"/>
      <c r="H62" s="156"/>
      <c r="I62" s="154"/>
      <c r="J62" s="156"/>
      <c r="K62" s="157"/>
      <c r="L62" s="148"/>
      <c r="M62" s="149"/>
      <c r="N62" s="152"/>
    </row>
    <row r="63" spans="1:14" s="21" customFormat="1" ht="13.5">
      <c r="A63" s="150">
        <v>26</v>
      </c>
      <c r="B63" s="27">
        <f>ASC(PHONETIC(B64))</f>
      </c>
      <c r="C63" s="27">
        <f>ASC(PHONETIC(C64))</f>
      </c>
      <c r="D63" s="151"/>
      <c r="E63" s="151"/>
      <c r="F63" s="149"/>
      <c r="G63" s="153"/>
      <c r="H63" s="155"/>
      <c r="I63" s="153"/>
      <c r="J63" s="155"/>
      <c r="K63" s="157"/>
      <c r="L63" s="148"/>
      <c r="M63" s="149"/>
      <c r="N63" s="151">
        <f>IF(K63="低学年",E63,"")</f>
      </c>
    </row>
    <row r="64" spans="1:14" s="21" customFormat="1" ht="13.5">
      <c r="A64" s="150"/>
      <c r="B64" s="22"/>
      <c r="C64" s="23"/>
      <c r="D64" s="152"/>
      <c r="E64" s="152"/>
      <c r="F64" s="149"/>
      <c r="G64" s="154"/>
      <c r="H64" s="156"/>
      <c r="I64" s="154"/>
      <c r="J64" s="156"/>
      <c r="K64" s="157"/>
      <c r="L64" s="148"/>
      <c r="M64" s="149"/>
      <c r="N64" s="152"/>
    </row>
    <row r="65" spans="1:14" s="21" customFormat="1" ht="13.5">
      <c r="A65" s="150">
        <v>27</v>
      </c>
      <c r="B65" s="27">
        <f>ASC(PHONETIC(B66))</f>
      </c>
      <c r="C65" s="27">
        <f>ASC(PHONETIC(C66))</f>
      </c>
      <c r="D65" s="151"/>
      <c r="E65" s="151"/>
      <c r="F65" s="149"/>
      <c r="G65" s="153"/>
      <c r="H65" s="155"/>
      <c r="I65" s="153"/>
      <c r="J65" s="155"/>
      <c r="K65" s="157"/>
      <c r="L65" s="148"/>
      <c r="M65" s="149"/>
      <c r="N65" s="151">
        <f>IF(K65="低学年",E65,"")</f>
      </c>
    </row>
    <row r="66" spans="1:14" s="21" customFormat="1" ht="13.5">
      <c r="A66" s="150"/>
      <c r="B66" s="22"/>
      <c r="C66" s="23"/>
      <c r="D66" s="152"/>
      <c r="E66" s="152"/>
      <c r="F66" s="149"/>
      <c r="G66" s="154"/>
      <c r="H66" s="156"/>
      <c r="I66" s="154"/>
      <c r="J66" s="156"/>
      <c r="K66" s="157"/>
      <c r="L66" s="148"/>
      <c r="M66" s="149"/>
      <c r="N66" s="152"/>
    </row>
    <row r="67" spans="1:14" s="21" customFormat="1" ht="13.5">
      <c r="A67" s="150">
        <v>28</v>
      </c>
      <c r="B67" s="27">
        <f>ASC(PHONETIC(B68))</f>
      </c>
      <c r="C67" s="27">
        <f>ASC(PHONETIC(C68))</f>
      </c>
      <c r="D67" s="151"/>
      <c r="E67" s="151"/>
      <c r="F67" s="149"/>
      <c r="G67" s="153"/>
      <c r="H67" s="155"/>
      <c r="I67" s="153"/>
      <c r="J67" s="155"/>
      <c r="K67" s="157"/>
      <c r="L67" s="148"/>
      <c r="M67" s="149"/>
      <c r="N67" s="151">
        <f>IF(K67="低学年",E67,"")</f>
      </c>
    </row>
    <row r="68" spans="1:14" s="21" customFormat="1" ht="13.5">
      <c r="A68" s="150"/>
      <c r="B68" s="22"/>
      <c r="C68" s="23"/>
      <c r="D68" s="152"/>
      <c r="E68" s="152"/>
      <c r="F68" s="149"/>
      <c r="G68" s="154"/>
      <c r="H68" s="156"/>
      <c r="I68" s="154"/>
      <c r="J68" s="156"/>
      <c r="K68" s="157"/>
      <c r="L68" s="148"/>
      <c r="M68" s="149"/>
      <c r="N68" s="152"/>
    </row>
    <row r="69" spans="1:14" s="21" customFormat="1" ht="13.5">
      <c r="A69" s="150">
        <v>29</v>
      </c>
      <c r="B69" s="27">
        <f>ASC(PHONETIC(B70))</f>
      </c>
      <c r="C69" s="27">
        <f>ASC(PHONETIC(C70))</f>
      </c>
      <c r="D69" s="151"/>
      <c r="E69" s="151"/>
      <c r="F69" s="149"/>
      <c r="G69" s="153"/>
      <c r="H69" s="155"/>
      <c r="I69" s="153"/>
      <c r="J69" s="155"/>
      <c r="K69" s="157"/>
      <c r="L69" s="148"/>
      <c r="M69" s="149"/>
      <c r="N69" s="151">
        <f>IF(K69="低学年",E69,"")</f>
      </c>
    </row>
    <row r="70" spans="1:14" s="21" customFormat="1" ht="13.5">
      <c r="A70" s="150"/>
      <c r="B70" s="22"/>
      <c r="C70" s="23"/>
      <c r="D70" s="152"/>
      <c r="E70" s="152"/>
      <c r="F70" s="149"/>
      <c r="G70" s="154"/>
      <c r="H70" s="156"/>
      <c r="I70" s="154"/>
      <c r="J70" s="156"/>
      <c r="K70" s="157"/>
      <c r="L70" s="148"/>
      <c r="M70" s="149"/>
      <c r="N70" s="152"/>
    </row>
    <row r="71" spans="1:14" s="21" customFormat="1" ht="13.5">
      <c r="A71" s="150">
        <v>30</v>
      </c>
      <c r="B71" s="27">
        <f>ASC(PHONETIC(B72))</f>
      </c>
      <c r="C71" s="27">
        <f>ASC(PHONETIC(C72))</f>
      </c>
      <c r="D71" s="151"/>
      <c r="E71" s="151"/>
      <c r="F71" s="149"/>
      <c r="G71" s="153"/>
      <c r="H71" s="155"/>
      <c r="I71" s="153"/>
      <c r="J71" s="155"/>
      <c r="K71" s="157"/>
      <c r="L71" s="148"/>
      <c r="M71" s="149"/>
      <c r="N71" s="151">
        <f>IF(K71="低学年",E71,"")</f>
      </c>
    </row>
    <row r="72" spans="1:14" s="21" customFormat="1" ht="13.5">
      <c r="A72" s="150"/>
      <c r="B72" s="22"/>
      <c r="C72" s="23"/>
      <c r="D72" s="152"/>
      <c r="E72" s="152"/>
      <c r="F72" s="149"/>
      <c r="G72" s="154"/>
      <c r="H72" s="156"/>
      <c r="I72" s="154"/>
      <c r="J72" s="156"/>
      <c r="K72" s="157"/>
      <c r="L72" s="148"/>
      <c r="M72" s="149"/>
      <c r="N72" s="152"/>
    </row>
    <row r="74" spans="1:13" ht="18">
      <c r="A74" s="158" t="s">
        <v>23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ht="9" customHeight="1"/>
    <row r="76" spans="9:13" ht="13.5" customHeight="1">
      <c r="I76" s="159" t="s">
        <v>252</v>
      </c>
      <c r="J76" s="159"/>
      <c r="K76" s="159"/>
      <c r="L76" s="159"/>
      <c r="M76" s="159"/>
    </row>
    <row r="77" ht="9" customHeight="1"/>
    <row r="78" spans="1:13" ht="24">
      <c r="A78" s="160"/>
      <c r="B78" s="160"/>
      <c r="C78" s="161" t="s">
        <v>24</v>
      </c>
      <c r="D78" s="161"/>
      <c r="E78" s="161"/>
      <c r="F78" s="161"/>
      <c r="H78" s="13" t="s">
        <v>25</v>
      </c>
      <c r="I78" s="162"/>
      <c r="J78" s="162"/>
      <c r="K78" s="162"/>
      <c r="L78" s="162"/>
      <c r="M78" s="14" t="s">
        <v>17</v>
      </c>
    </row>
    <row r="132" spans="1:6" ht="13.5">
      <c r="A132" s="17" t="s">
        <v>32</v>
      </c>
      <c r="B132" s="17" t="s">
        <v>6</v>
      </c>
      <c r="C132" s="18"/>
      <c r="D132" s="18"/>
      <c r="E132" s="17" t="s">
        <v>33</v>
      </c>
      <c r="F132" s="17" t="s">
        <v>7</v>
      </c>
    </row>
    <row r="133" spans="1:6" ht="13.5">
      <c r="A133" s="17" t="s">
        <v>43</v>
      </c>
      <c r="B133" s="17" t="s">
        <v>46</v>
      </c>
      <c r="C133" s="18"/>
      <c r="D133" s="18"/>
      <c r="E133" s="17" t="s">
        <v>41</v>
      </c>
      <c r="F133" s="17" t="s">
        <v>47</v>
      </c>
    </row>
    <row r="134" spans="1:6" ht="13.5">
      <c r="A134" s="17" t="s">
        <v>44</v>
      </c>
      <c r="B134" s="17" t="s">
        <v>48</v>
      </c>
      <c r="C134" s="18"/>
      <c r="D134" s="18"/>
      <c r="E134" s="17" t="s">
        <v>22</v>
      </c>
      <c r="F134" s="17"/>
    </row>
    <row r="135" spans="1:6" ht="13.5">
      <c r="A135" s="17" t="s">
        <v>45</v>
      </c>
      <c r="B135" s="17" t="s">
        <v>49</v>
      </c>
      <c r="C135" s="18"/>
      <c r="D135" s="18"/>
      <c r="E135" s="17"/>
      <c r="F135" s="17"/>
    </row>
    <row r="136" spans="1:6" ht="13.5">
      <c r="A136" s="17" t="s">
        <v>22</v>
      </c>
      <c r="B136" s="17" t="s">
        <v>50</v>
      </c>
      <c r="C136" s="18"/>
      <c r="D136" s="18"/>
      <c r="E136" s="17"/>
      <c r="F136" s="17"/>
    </row>
    <row r="137" spans="1:6" ht="13.5">
      <c r="A137" s="17" t="s">
        <v>41</v>
      </c>
      <c r="B137" s="17" t="s">
        <v>51</v>
      </c>
      <c r="C137" s="18"/>
      <c r="D137" s="18"/>
      <c r="E137" s="17"/>
      <c r="F137" s="17"/>
    </row>
    <row r="138" spans="1:6" ht="13.5">
      <c r="A138" s="17"/>
      <c r="B138" s="17" t="s">
        <v>52</v>
      </c>
      <c r="C138" s="18"/>
      <c r="D138" s="18"/>
      <c r="E138" s="17"/>
      <c r="F138" s="17"/>
    </row>
    <row r="139" spans="1:6" ht="13.5">
      <c r="A139" s="17"/>
      <c r="B139" s="17" t="s">
        <v>53</v>
      </c>
      <c r="C139" s="18"/>
      <c r="D139" s="18"/>
      <c r="E139" s="17"/>
      <c r="F139" s="17"/>
    </row>
    <row r="140" spans="1:6" ht="13.5">
      <c r="A140" s="17"/>
      <c r="B140" s="17" t="s">
        <v>36</v>
      </c>
      <c r="C140" s="18"/>
      <c r="D140" s="18"/>
      <c r="E140" s="17"/>
      <c r="F140" s="17"/>
    </row>
    <row r="141" spans="1:6" ht="13.5">
      <c r="A141" s="17"/>
      <c r="B141" s="17" t="s">
        <v>38</v>
      </c>
      <c r="C141" s="18"/>
      <c r="D141" s="18"/>
      <c r="E141" s="17"/>
      <c r="F141" s="17"/>
    </row>
    <row r="142" spans="1:6" ht="13.5">
      <c r="A142" s="17"/>
      <c r="B142" s="17" t="s">
        <v>37</v>
      </c>
      <c r="C142" s="18"/>
      <c r="D142" s="18"/>
      <c r="E142" s="17"/>
      <c r="F142" s="17"/>
    </row>
    <row r="143" spans="1:6" ht="13.5">
      <c r="A143" s="17"/>
      <c r="B143" s="17" t="s">
        <v>39</v>
      </c>
      <c r="C143" s="18"/>
      <c r="D143" s="18"/>
      <c r="E143" s="17"/>
      <c r="F143" s="17"/>
    </row>
    <row r="144" spans="1:6" ht="13.5">
      <c r="A144" s="17"/>
      <c r="B144" s="17" t="s">
        <v>40</v>
      </c>
      <c r="C144" s="18"/>
      <c r="D144" s="18"/>
      <c r="E144" s="17"/>
      <c r="F144" s="17"/>
    </row>
    <row r="145" spans="1:6" ht="13.5">
      <c r="A145"/>
      <c r="B145" s="17" t="s">
        <v>73</v>
      </c>
      <c r="C145"/>
      <c r="D145"/>
      <c r="E145"/>
      <c r="F145"/>
    </row>
    <row r="146" spans="1:6" ht="13.5">
      <c r="A146"/>
      <c r="B146" s="59" t="s">
        <v>165</v>
      </c>
      <c r="C146" s="15"/>
      <c r="D146" s="15"/>
      <c r="E146"/>
      <c r="F146"/>
    </row>
    <row r="147" spans="1:6" ht="13.5">
      <c r="A147"/>
      <c r="B147"/>
      <c r="C147" s="15"/>
      <c r="D147" s="15"/>
      <c r="E147"/>
      <c r="F147"/>
    </row>
    <row r="148" spans="1:6" ht="13.5">
      <c r="A148"/>
      <c r="B148"/>
      <c r="C148" s="15"/>
      <c r="D148" s="15"/>
      <c r="E148"/>
      <c r="F148"/>
    </row>
    <row r="149" spans="1:6" ht="13.5">
      <c r="A149"/>
      <c r="B149"/>
      <c r="C149" s="15"/>
      <c r="D149" s="15"/>
      <c r="E149"/>
      <c r="F149"/>
    </row>
    <row r="150" spans="1:6" ht="13.5">
      <c r="A150"/>
      <c r="B150"/>
      <c r="C150" s="16"/>
      <c r="D150" s="16"/>
      <c r="E150"/>
      <c r="F150"/>
    </row>
    <row r="151" spans="1:6" ht="13.5">
      <c r="A151"/>
      <c r="B151"/>
      <c r="C151" s="15"/>
      <c r="D151" s="15"/>
      <c r="E151"/>
      <c r="F151"/>
    </row>
    <row r="152" spans="1:6" ht="13.5">
      <c r="A152"/>
      <c r="B152"/>
      <c r="C152" s="15"/>
      <c r="D152" s="15"/>
      <c r="E152"/>
      <c r="F152"/>
    </row>
    <row r="153" spans="1:6" ht="13.5">
      <c r="A153"/>
      <c r="B153"/>
      <c r="C153" s="15"/>
      <c r="D153" s="15"/>
      <c r="E153"/>
      <c r="F153"/>
    </row>
  </sheetData>
  <sheetProtection/>
  <mergeCells count="400">
    <mergeCell ref="N61:N62"/>
    <mergeCell ref="N63:N64"/>
    <mergeCell ref="N65:N66"/>
    <mergeCell ref="N67:N68"/>
    <mergeCell ref="N69:N70"/>
    <mergeCell ref="N71:N72"/>
    <mergeCell ref="N49:N50"/>
    <mergeCell ref="N51:N52"/>
    <mergeCell ref="N53:N54"/>
    <mergeCell ref="N55:N56"/>
    <mergeCell ref="N57:N58"/>
    <mergeCell ref="N59:N60"/>
    <mergeCell ref="N37:N38"/>
    <mergeCell ref="N39:N40"/>
    <mergeCell ref="N41:N42"/>
    <mergeCell ref="N43:N44"/>
    <mergeCell ref="N45:N46"/>
    <mergeCell ref="N47:N48"/>
    <mergeCell ref="N25:N26"/>
    <mergeCell ref="N27:N28"/>
    <mergeCell ref="N29:N30"/>
    <mergeCell ref="N31:N32"/>
    <mergeCell ref="N33:N34"/>
    <mergeCell ref="N35:N36"/>
    <mergeCell ref="S24:V24"/>
    <mergeCell ref="N13:N14"/>
    <mergeCell ref="N15:N16"/>
    <mergeCell ref="N17:N18"/>
    <mergeCell ref="N19:N20"/>
    <mergeCell ref="N21:N22"/>
    <mergeCell ref="N23:N24"/>
    <mergeCell ref="D69:D70"/>
    <mergeCell ref="D71:D72"/>
    <mergeCell ref="D49:D50"/>
    <mergeCell ref="D39:D40"/>
    <mergeCell ref="D41:D42"/>
    <mergeCell ref="D43:D44"/>
    <mergeCell ref="D45:D46"/>
    <mergeCell ref="D47:D48"/>
    <mergeCell ref="D65:D66"/>
    <mergeCell ref="D67:D68"/>
    <mergeCell ref="D51:D52"/>
    <mergeCell ref="D63:D64"/>
    <mergeCell ref="D53:D54"/>
    <mergeCell ref="B3:D3"/>
    <mergeCell ref="D21:D22"/>
    <mergeCell ref="D23:D24"/>
    <mergeCell ref="D25:D26"/>
    <mergeCell ref="D27:D28"/>
    <mergeCell ref="D29:D30"/>
    <mergeCell ref="D33:D34"/>
    <mergeCell ref="D35:D36"/>
    <mergeCell ref="D37:D38"/>
    <mergeCell ref="D11:D12"/>
    <mergeCell ref="D13:D14"/>
    <mergeCell ref="D15:D16"/>
    <mergeCell ref="D17:D18"/>
    <mergeCell ref="D19:D20"/>
    <mergeCell ref="D31:D32"/>
    <mergeCell ref="M57:M58"/>
    <mergeCell ref="G9:H9"/>
    <mergeCell ref="I9:J9"/>
    <mergeCell ref="K9:K10"/>
    <mergeCell ref="L9:L10"/>
    <mergeCell ref="L13:L14"/>
    <mergeCell ref="M13:M14"/>
    <mergeCell ref="I15:I16"/>
    <mergeCell ref="J15:J16"/>
    <mergeCell ref="K13:K14"/>
    <mergeCell ref="L5:M5"/>
    <mergeCell ref="M9:M10"/>
    <mergeCell ref="A7:M7"/>
    <mergeCell ref="A9:A10"/>
    <mergeCell ref="B9:C9"/>
    <mergeCell ref="E9:E10"/>
    <mergeCell ref="B5:E5"/>
    <mergeCell ref="G5:J5"/>
    <mergeCell ref="D9:D10"/>
    <mergeCell ref="G3:J3"/>
    <mergeCell ref="G4:I4"/>
    <mergeCell ref="A13:A14"/>
    <mergeCell ref="E13:E14"/>
    <mergeCell ref="F13:F14"/>
    <mergeCell ref="B4:E4"/>
    <mergeCell ref="F9:F10"/>
    <mergeCell ref="G13:G14"/>
    <mergeCell ref="H13:H14"/>
    <mergeCell ref="I13:I14"/>
    <mergeCell ref="J13:J14"/>
    <mergeCell ref="H57:H58"/>
    <mergeCell ref="G15:G16"/>
    <mergeCell ref="H15:H16"/>
    <mergeCell ref="I25:I26"/>
    <mergeCell ref="J29:J30"/>
    <mergeCell ref="I33:I34"/>
    <mergeCell ref="J55:J56"/>
    <mergeCell ref="G37:G38"/>
    <mergeCell ref="H37:H38"/>
    <mergeCell ref="E17:E18"/>
    <mergeCell ref="F17:F18"/>
    <mergeCell ref="G17:G18"/>
    <mergeCell ref="H17:H18"/>
    <mergeCell ref="M17:M18"/>
    <mergeCell ref="K15:K16"/>
    <mergeCell ref="L15:L16"/>
    <mergeCell ref="M15:M16"/>
    <mergeCell ref="L17:L18"/>
    <mergeCell ref="A15:A16"/>
    <mergeCell ref="E15:E16"/>
    <mergeCell ref="F15:F16"/>
    <mergeCell ref="I57:I58"/>
    <mergeCell ref="J57:J58"/>
    <mergeCell ref="K57:K58"/>
    <mergeCell ref="I19:I20"/>
    <mergeCell ref="J19:J20"/>
    <mergeCell ref="K19:K20"/>
    <mergeCell ref="J27:J28"/>
    <mergeCell ref="F25:F26"/>
    <mergeCell ref="G25:G26"/>
    <mergeCell ref="H25:H26"/>
    <mergeCell ref="J17:J18"/>
    <mergeCell ref="K17:K18"/>
    <mergeCell ref="I17:I18"/>
    <mergeCell ref="H19:H20"/>
    <mergeCell ref="J25:J26"/>
    <mergeCell ref="I23:I24"/>
    <mergeCell ref="J23:J24"/>
    <mergeCell ref="E19:E20"/>
    <mergeCell ref="F19:F20"/>
    <mergeCell ref="L19:L20"/>
    <mergeCell ref="F57:F58"/>
    <mergeCell ref="G57:G58"/>
    <mergeCell ref="L57:L58"/>
    <mergeCell ref="J21:J22"/>
    <mergeCell ref="K21:K22"/>
    <mergeCell ref="L21:L22"/>
    <mergeCell ref="H23:H24"/>
    <mergeCell ref="M29:M30"/>
    <mergeCell ref="M27:M28"/>
    <mergeCell ref="L33:L34"/>
    <mergeCell ref="M19:M20"/>
    <mergeCell ref="E21:E22"/>
    <mergeCell ref="F21:F22"/>
    <mergeCell ref="G21:G22"/>
    <mergeCell ref="H21:H22"/>
    <mergeCell ref="I21:I22"/>
    <mergeCell ref="G19:G20"/>
    <mergeCell ref="M25:M26"/>
    <mergeCell ref="L55:L56"/>
    <mergeCell ref="M55:M56"/>
    <mergeCell ref="K23:K24"/>
    <mergeCell ref="L23:L24"/>
    <mergeCell ref="M23:M24"/>
    <mergeCell ref="K27:K28"/>
    <mergeCell ref="L27:L28"/>
    <mergeCell ref="L29:L30"/>
    <mergeCell ref="K29:K30"/>
    <mergeCell ref="E27:E28"/>
    <mergeCell ref="F27:F28"/>
    <mergeCell ref="I27:I28"/>
    <mergeCell ref="G27:G28"/>
    <mergeCell ref="H27:H28"/>
    <mergeCell ref="M21:M22"/>
    <mergeCell ref="E23:E24"/>
    <mergeCell ref="F23:F24"/>
    <mergeCell ref="E25:E26"/>
    <mergeCell ref="G23:G24"/>
    <mergeCell ref="K25:K26"/>
    <mergeCell ref="L25:L26"/>
    <mergeCell ref="I29:I30"/>
    <mergeCell ref="G31:G32"/>
    <mergeCell ref="H31:H32"/>
    <mergeCell ref="I31:I32"/>
    <mergeCell ref="F29:F30"/>
    <mergeCell ref="G29:G30"/>
    <mergeCell ref="H29:H30"/>
    <mergeCell ref="E33:E34"/>
    <mergeCell ref="F33:F34"/>
    <mergeCell ref="G33:G34"/>
    <mergeCell ref="H33:H34"/>
    <mergeCell ref="E31:E32"/>
    <mergeCell ref="F31:F32"/>
    <mergeCell ref="M33:M34"/>
    <mergeCell ref="K31:K32"/>
    <mergeCell ref="L31:L32"/>
    <mergeCell ref="M31:M32"/>
    <mergeCell ref="J31:J32"/>
    <mergeCell ref="K41:K42"/>
    <mergeCell ref="K39:K40"/>
    <mergeCell ref="M35:M36"/>
    <mergeCell ref="J33:J34"/>
    <mergeCell ref="K33:K34"/>
    <mergeCell ref="K55:K56"/>
    <mergeCell ref="I35:I36"/>
    <mergeCell ref="J35:J36"/>
    <mergeCell ref="I39:I40"/>
    <mergeCell ref="I55:I56"/>
    <mergeCell ref="K35:K36"/>
    <mergeCell ref="J53:J54"/>
    <mergeCell ref="I47:I48"/>
    <mergeCell ref="I37:I38"/>
    <mergeCell ref="J41:J42"/>
    <mergeCell ref="L35:L36"/>
    <mergeCell ref="F55:F56"/>
    <mergeCell ref="G55:G56"/>
    <mergeCell ref="H55:H56"/>
    <mergeCell ref="H51:H52"/>
    <mergeCell ref="L53:L54"/>
    <mergeCell ref="F39:F40"/>
    <mergeCell ref="L39:L40"/>
    <mergeCell ref="G39:G40"/>
    <mergeCell ref="H39:H40"/>
    <mergeCell ref="K47:K48"/>
    <mergeCell ref="G35:G36"/>
    <mergeCell ref="H35:H36"/>
    <mergeCell ref="E35:E36"/>
    <mergeCell ref="F35:F36"/>
    <mergeCell ref="M53:M54"/>
    <mergeCell ref="J37:J38"/>
    <mergeCell ref="K37:K38"/>
    <mergeCell ref="L37:L38"/>
    <mergeCell ref="M37:M38"/>
    <mergeCell ref="L41:L42"/>
    <mergeCell ref="F43:F44"/>
    <mergeCell ref="E41:E42"/>
    <mergeCell ref="F41:F42"/>
    <mergeCell ref="G41:G42"/>
    <mergeCell ref="I41:I42"/>
    <mergeCell ref="L43:L44"/>
    <mergeCell ref="F53:F54"/>
    <mergeCell ref="G53:G54"/>
    <mergeCell ref="F51:F52"/>
    <mergeCell ref="G51:G52"/>
    <mergeCell ref="K53:K54"/>
    <mergeCell ref="H53:H54"/>
    <mergeCell ref="I53:I54"/>
    <mergeCell ref="I51:I52"/>
    <mergeCell ref="K51:K52"/>
    <mergeCell ref="J51:J52"/>
    <mergeCell ref="M45:M46"/>
    <mergeCell ref="K43:K44"/>
    <mergeCell ref="M43:M44"/>
    <mergeCell ref="K45:K46"/>
    <mergeCell ref="F45:F46"/>
    <mergeCell ref="G45:G46"/>
    <mergeCell ref="H45:H46"/>
    <mergeCell ref="G43:G44"/>
    <mergeCell ref="J45:J46"/>
    <mergeCell ref="I45:I46"/>
    <mergeCell ref="A1:M1"/>
    <mergeCell ref="H43:H44"/>
    <mergeCell ref="I43:I44"/>
    <mergeCell ref="J43:J44"/>
    <mergeCell ref="H41:H42"/>
    <mergeCell ref="E37:E38"/>
    <mergeCell ref="F37:F38"/>
    <mergeCell ref="M41:M42"/>
    <mergeCell ref="E43:E44"/>
    <mergeCell ref="M39:M40"/>
    <mergeCell ref="L51:L52"/>
    <mergeCell ref="A47:A48"/>
    <mergeCell ref="A49:A50"/>
    <mergeCell ref="L47:L48"/>
    <mergeCell ref="M47:M48"/>
    <mergeCell ref="J49:J50"/>
    <mergeCell ref="G47:G48"/>
    <mergeCell ref="H47:H48"/>
    <mergeCell ref="F47:F48"/>
    <mergeCell ref="I49:I50"/>
    <mergeCell ref="A21:A22"/>
    <mergeCell ref="A51:A52"/>
    <mergeCell ref="E51:E52"/>
    <mergeCell ref="E45:E46"/>
    <mergeCell ref="E39:E40"/>
    <mergeCell ref="A45:A46"/>
    <mergeCell ref="A35:A36"/>
    <mergeCell ref="A37:A38"/>
    <mergeCell ref="A43:A44"/>
    <mergeCell ref="E29:E30"/>
    <mergeCell ref="A31:A32"/>
    <mergeCell ref="A23:A24"/>
    <mergeCell ref="A25:A26"/>
    <mergeCell ref="A27:A28"/>
    <mergeCell ref="J47:J48"/>
    <mergeCell ref="E47:E48"/>
    <mergeCell ref="A29:A30"/>
    <mergeCell ref="A33:A34"/>
    <mergeCell ref="A39:A40"/>
    <mergeCell ref="J39:J40"/>
    <mergeCell ref="M49:M50"/>
    <mergeCell ref="L49:L50"/>
    <mergeCell ref="E49:E50"/>
    <mergeCell ref="F49:F50"/>
    <mergeCell ref="G49:G50"/>
    <mergeCell ref="H49:H50"/>
    <mergeCell ref="K49:K50"/>
    <mergeCell ref="A55:A56"/>
    <mergeCell ref="E55:E56"/>
    <mergeCell ref="A57:A58"/>
    <mergeCell ref="E57:E58"/>
    <mergeCell ref="A59:A60"/>
    <mergeCell ref="E59:E60"/>
    <mergeCell ref="D55:D56"/>
    <mergeCell ref="D57:D58"/>
    <mergeCell ref="D59:D60"/>
    <mergeCell ref="G11:G12"/>
    <mergeCell ref="H11:H12"/>
    <mergeCell ref="I11:I12"/>
    <mergeCell ref="A11:A12"/>
    <mergeCell ref="E11:E12"/>
    <mergeCell ref="A53:A54"/>
    <mergeCell ref="E53:E54"/>
    <mergeCell ref="A17:A18"/>
    <mergeCell ref="A19:A20"/>
    <mergeCell ref="A41:A42"/>
    <mergeCell ref="A74:M74"/>
    <mergeCell ref="I76:M76"/>
    <mergeCell ref="A78:B78"/>
    <mergeCell ref="C78:F78"/>
    <mergeCell ref="I78:L78"/>
    <mergeCell ref="J11:J12"/>
    <mergeCell ref="K11:K12"/>
    <mergeCell ref="L11:L12"/>
    <mergeCell ref="M11:M12"/>
    <mergeCell ref="F11:F12"/>
    <mergeCell ref="J59:J60"/>
    <mergeCell ref="K59:K60"/>
    <mergeCell ref="F59:F60"/>
    <mergeCell ref="G59:G60"/>
    <mergeCell ref="H59:H60"/>
    <mergeCell ref="I59:I60"/>
    <mergeCell ref="H61:H62"/>
    <mergeCell ref="I61:I62"/>
    <mergeCell ref="J61:J62"/>
    <mergeCell ref="K61:K62"/>
    <mergeCell ref="A61:A62"/>
    <mergeCell ref="E61:E62"/>
    <mergeCell ref="F61:F62"/>
    <mergeCell ref="G61:G62"/>
    <mergeCell ref="D61:D62"/>
    <mergeCell ref="L61:L62"/>
    <mergeCell ref="M61:M62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65:A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A69:A70"/>
    <mergeCell ref="E69:E70"/>
    <mergeCell ref="F69:F70"/>
    <mergeCell ref="G69:G70"/>
    <mergeCell ref="H69:H70"/>
    <mergeCell ref="I69:I70"/>
    <mergeCell ref="J69:J70"/>
    <mergeCell ref="K69:K70"/>
    <mergeCell ref="M51:M52"/>
    <mergeCell ref="L45:L46"/>
    <mergeCell ref="A71:A72"/>
    <mergeCell ref="E71:E72"/>
    <mergeCell ref="F71:F72"/>
    <mergeCell ref="G71:G72"/>
    <mergeCell ref="H71:H72"/>
    <mergeCell ref="I71:I72"/>
    <mergeCell ref="J71:J72"/>
    <mergeCell ref="K71:K72"/>
    <mergeCell ref="Q9:Q10"/>
    <mergeCell ref="P9:P10"/>
    <mergeCell ref="L3:M3"/>
    <mergeCell ref="L4:M4"/>
    <mergeCell ref="L71:L72"/>
    <mergeCell ref="M71:M72"/>
    <mergeCell ref="L69:L70"/>
    <mergeCell ref="M69:M70"/>
    <mergeCell ref="L59:L60"/>
    <mergeCell ref="M59:M60"/>
  </mergeCells>
  <conditionalFormatting sqref="R26">
    <cfRule type="expression" priority="1" dxfId="0" stopIfTrue="1">
      <formula>$R$13="○"</formula>
    </cfRule>
  </conditionalFormatting>
  <dataValidations count="4">
    <dataValidation type="list" allowBlank="1" showInputMessage="1" showErrorMessage="1" sqref="G13:G72 I13:I72">
      <formula1>$A$133:$A$137</formula1>
    </dataValidation>
    <dataValidation type="list" allowBlank="1" showInputMessage="1" showErrorMessage="1" sqref="H13:H72 J13:J72">
      <formula1>$B$133:$B$146</formula1>
    </dataValidation>
    <dataValidation type="list" allowBlank="1" showInputMessage="1" showErrorMessage="1" sqref="K13:K72">
      <formula1>$E$133:$E$134</formula1>
    </dataValidation>
    <dataValidation type="list" allowBlank="1" showInputMessage="1" showErrorMessage="1" sqref="L13:L72">
      <formula1>$F$133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8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12" t="str">
        <f>'男子用紙'!A1</f>
        <v>第38回沖縄県中学校夏季陸上競技大会参加申込書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96" t="s">
        <v>0</v>
      </c>
      <c r="B3" s="220"/>
      <c r="C3" s="221"/>
      <c r="D3" s="222"/>
      <c r="E3" s="97" t="s">
        <v>29</v>
      </c>
      <c r="F3" s="96" t="s">
        <v>13</v>
      </c>
      <c r="G3" s="213"/>
      <c r="H3" s="214"/>
      <c r="I3" s="214"/>
      <c r="J3" s="215"/>
      <c r="K3" s="98" t="s">
        <v>81</v>
      </c>
      <c r="L3" s="218" t="s">
        <v>96</v>
      </c>
      <c r="M3" s="219"/>
    </row>
    <row r="4" spans="1:13" ht="16.5" customHeight="1">
      <c r="A4" s="96" t="s">
        <v>1</v>
      </c>
      <c r="B4" s="171"/>
      <c r="C4" s="172"/>
      <c r="D4" s="172"/>
      <c r="E4" s="173"/>
      <c r="F4" s="96" t="s">
        <v>14</v>
      </c>
      <c r="G4" s="213"/>
      <c r="H4" s="214"/>
      <c r="I4" s="214"/>
      <c r="J4" s="100" t="s">
        <v>17</v>
      </c>
      <c r="K4" s="99" t="s">
        <v>82</v>
      </c>
      <c r="L4" s="216"/>
      <c r="M4" s="217"/>
    </row>
    <row r="5" spans="1:13" ht="16.5" customHeight="1">
      <c r="A5" s="92" t="s">
        <v>93</v>
      </c>
      <c r="B5" s="171"/>
      <c r="C5" s="172"/>
      <c r="D5" s="172"/>
      <c r="E5" s="173"/>
      <c r="F5" s="96" t="s">
        <v>15</v>
      </c>
      <c r="G5" s="213"/>
      <c r="H5" s="214"/>
      <c r="I5" s="214"/>
      <c r="J5" s="215"/>
      <c r="K5" s="96" t="s">
        <v>16</v>
      </c>
      <c r="L5" s="209">
        <f>IF((30-COUNTIF(B11:B70,"")/2)=0,"",30-COUNTIF(B11:B70,"")/2)</f>
      </c>
      <c r="M5" s="210"/>
    </row>
    <row r="6" spans="1:13" ht="9" customHeight="1">
      <c r="A6" s="2"/>
      <c r="B6" s="3"/>
      <c r="C6" s="3"/>
      <c r="D6" s="3"/>
      <c r="E6" s="3"/>
      <c r="F6" s="2"/>
      <c r="G6" s="3"/>
      <c r="H6" s="3"/>
      <c r="I6" s="3"/>
      <c r="J6" s="3"/>
      <c r="K6" s="2"/>
      <c r="L6" s="4"/>
      <c r="M6" s="4"/>
    </row>
    <row r="7" spans="1:13" ht="15">
      <c r="A7" s="211" t="s">
        <v>94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ht="9" customHeight="1" thickBot="1"/>
    <row r="9" spans="1:17" s="30" customFormat="1" ht="13.5">
      <c r="A9" s="198" t="s">
        <v>2</v>
      </c>
      <c r="B9" s="206" t="s">
        <v>18</v>
      </c>
      <c r="C9" s="207"/>
      <c r="D9" s="179" t="s">
        <v>97</v>
      </c>
      <c r="E9" s="198" t="s">
        <v>3</v>
      </c>
      <c r="F9" s="198" t="s">
        <v>4</v>
      </c>
      <c r="G9" s="223" t="s">
        <v>6</v>
      </c>
      <c r="H9" s="224"/>
      <c r="I9" s="223" t="s">
        <v>7</v>
      </c>
      <c r="J9" s="224"/>
      <c r="K9" s="202" t="s">
        <v>5</v>
      </c>
      <c r="L9" s="204" t="s">
        <v>8</v>
      </c>
      <c r="M9" s="198" t="s">
        <v>9</v>
      </c>
      <c r="P9" s="142" t="s">
        <v>232</v>
      </c>
      <c r="Q9" s="140" t="s">
        <v>224</v>
      </c>
    </row>
    <row r="10" spans="1:18" s="30" customFormat="1" ht="15" thickBot="1">
      <c r="A10" s="199"/>
      <c r="B10" s="31" t="s">
        <v>10</v>
      </c>
      <c r="C10" s="32" t="s">
        <v>11</v>
      </c>
      <c r="D10" s="180"/>
      <c r="E10" s="199"/>
      <c r="F10" s="199"/>
      <c r="G10" s="28" t="s">
        <v>5</v>
      </c>
      <c r="H10" s="29" t="s">
        <v>12</v>
      </c>
      <c r="I10" s="28" t="s">
        <v>5</v>
      </c>
      <c r="J10" s="29" t="s">
        <v>12</v>
      </c>
      <c r="K10" s="203"/>
      <c r="L10" s="205"/>
      <c r="M10" s="199"/>
      <c r="P10" s="143"/>
      <c r="Q10" s="141"/>
      <c r="R10" s="112" t="s">
        <v>225</v>
      </c>
    </row>
    <row r="11" spans="1:18" s="30" customFormat="1" ht="14.25">
      <c r="A11" s="198">
        <v>1</v>
      </c>
      <c r="B11" s="24"/>
      <c r="C11" s="24"/>
      <c r="D11" s="185"/>
      <c r="E11" s="151"/>
      <c r="F11" s="151"/>
      <c r="G11" s="153"/>
      <c r="H11" s="155"/>
      <c r="I11" s="153"/>
      <c r="J11" s="155"/>
      <c r="K11" s="153"/>
      <c r="L11" s="155"/>
      <c r="M11" s="151"/>
      <c r="N11" s="151">
        <f>IF(K11="低学年",E11,"")</f>
      </c>
      <c r="O11" s="30" t="s">
        <v>197</v>
      </c>
      <c r="P11" s="104" t="s">
        <v>179</v>
      </c>
      <c r="Q11" s="122">
        <f>COUNTIF(data!$M$33:$P$62,O11)</f>
        <v>0</v>
      </c>
      <c r="R11" s="124" t="str">
        <f aca="true" t="shared" si="0" ref="R11:R26">IF(Q11=1,"○","×")</f>
        <v>×</v>
      </c>
    </row>
    <row r="12" spans="1:18" s="30" customFormat="1" ht="14.25">
      <c r="A12" s="199"/>
      <c r="B12" s="25"/>
      <c r="C12" s="26"/>
      <c r="D12" s="208"/>
      <c r="E12" s="152"/>
      <c r="F12" s="152"/>
      <c r="G12" s="154"/>
      <c r="H12" s="156"/>
      <c r="I12" s="154"/>
      <c r="J12" s="156"/>
      <c r="K12" s="154"/>
      <c r="L12" s="156"/>
      <c r="M12" s="152"/>
      <c r="N12" s="152"/>
      <c r="O12" s="30" t="s">
        <v>233</v>
      </c>
      <c r="P12" s="106" t="s">
        <v>228</v>
      </c>
      <c r="Q12" s="123">
        <f>COUNTIF(data!$M$33:$P$62,O12)</f>
        <v>0</v>
      </c>
      <c r="R12" s="124" t="str">
        <f t="shared" si="0"/>
        <v>×</v>
      </c>
    </row>
    <row r="13" spans="1:18" s="30" customFormat="1" ht="14.25">
      <c r="A13" s="198">
        <v>2</v>
      </c>
      <c r="B13" s="24"/>
      <c r="C13" s="24"/>
      <c r="D13" s="185"/>
      <c r="E13" s="151"/>
      <c r="F13" s="151"/>
      <c r="G13" s="153"/>
      <c r="H13" s="155"/>
      <c r="I13" s="153"/>
      <c r="J13" s="155"/>
      <c r="K13" s="153"/>
      <c r="L13" s="155"/>
      <c r="M13" s="151"/>
      <c r="N13" s="151">
        <f>IF(K13="低学年",E13,"")</f>
      </c>
      <c r="O13" s="30" t="s">
        <v>199</v>
      </c>
      <c r="P13" s="106" t="s">
        <v>178</v>
      </c>
      <c r="Q13" s="123">
        <f>COUNTIF(data!$M$33:$P$62,O13)</f>
        <v>0</v>
      </c>
      <c r="R13" s="124" t="str">
        <f t="shared" si="0"/>
        <v>×</v>
      </c>
    </row>
    <row r="14" spans="1:18" s="30" customFormat="1" ht="14.25">
      <c r="A14" s="199"/>
      <c r="B14" s="25"/>
      <c r="C14" s="26"/>
      <c r="D14" s="208"/>
      <c r="E14" s="152"/>
      <c r="F14" s="152"/>
      <c r="G14" s="154"/>
      <c r="H14" s="156"/>
      <c r="I14" s="154"/>
      <c r="J14" s="156"/>
      <c r="K14" s="154"/>
      <c r="L14" s="156"/>
      <c r="M14" s="152"/>
      <c r="N14" s="152"/>
      <c r="O14" s="30" t="s">
        <v>234</v>
      </c>
      <c r="P14" s="106" t="s">
        <v>229</v>
      </c>
      <c r="Q14" s="123">
        <f>COUNTIF(data!$M$33:$P$62,O14)</f>
        <v>0</v>
      </c>
      <c r="R14" s="124" t="str">
        <f t="shared" si="0"/>
        <v>×</v>
      </c>
    </row>
    <row r="15" spans="1:18" s="30" customFormat="1" ht="14.25">
      <c r="A15" s="198">
        <v>3</v>
      </c>
      <c r="B15" s="24"/>
      <c r="C15" s="24"/>
      <c r="D15" s="185"/>
      <c r="E15" s="151"/>
      <c r="F15" s="151"/>
      <c r="G15" s="153"/>
      <c r="H15" s="155"/>
      <c r="I15" s="153"/>
      <c r="J15" s="155"/>
      <c r="K15" s="153"/>
      <c r="L15" s="155"/>
      <c r="M15" s="151"/>
      <c r="N15" s="151">
        <f>IF(K15="低学年",E15,"")</f>
      </c>
      <c r="O15" s="30" t="s">
        <v>201</v>
      </c>
      <c r="P15" s="106" t="s">
        <v>181</v>
      </c>
      <c r="Q15" s="123">
        <f>COUNTIF(data!$M$33:$P$62,O15)</f>
        <v>0</v>
      </c>
      <c r="R15" s="124" t="str">
        <f t="shared" si="0"/>
        <v>×</v>
      </c>
    </row>
    <row r="16" spans="1:18" s="30" customFormat="1" ht="14.25">
      <c r="A16" s="199"/>
      <c r="B16" s="25"/>
      <c r="C16" s="26"/>
      <c r="D16" s="208"/>
      <c r="E16" s="152"/>
      <c r="F16" s="152"/>
      <c r="G16" s="154"/>
      <c r="H16" s="156"/>
      <c r="I16" s="154"/>
      <c r="J16" s="156"/>
      <c r="K16" s="154"/>
      <c r="L16" s="156"/>
      <c r="M16" s="152"/>
      <c r="N16" s="152"/>
      <c r="O16" s="30" t="s">
        <v>235</v>
      </c>
      <c r="P16" s="106" t="s">
        <v>240</v>
      </c>
      <c r="Q16" s="123">
        <f>COUNTIF(data!$M$33:$P$62,O16)</f>
        <v>0</v>
      </c>
      <c r="R16" s="124" t="str">
        <f t="shared" si="0"/>
        <v>×</v>
      </c>
    </row>
    <row r="17" spans="1:18" s="30" customFormat="1" ht="14.25">
      <c r="A17" s="198">
        <v>4</v>
      </c>
      <c r="B17" s="24"/>
      <c r="C17" s="24"/>
      <c r="D17" s="151"/>
      <c r="E17" s="151"/>
      <c r="F17" s="151"/>
      <c r="G17" s="153"/>
      <c r="H17" s="155"/>
      <c r="I17" s="153"/>
      <c r="J17" s="155"/>
      <c r="K17" s="153"/>
      <c r="L17" s="155"/>
      <c r="M17" s="151"/>
      <c r="N17" s="151">
        <f>IF(K17="低学年",E17,"")</f>
      </c>
      <c r="O17" s="30" t="s">
        <v>202</v>
      </c>
      <c r="P17" s="106" t="s">
        <v>182</v>
      </c>
      <c r="Q17" s="123">
        <f>COUNTIF(data!$M$33:$P$62,O17)</f>
        <v>0</v>
      </c>
      <c r="R17" s="124" t="str">
        <f t="shared" si="0"/>
        <v>×</v>
      </c>
    </row>
    <row r="18" spans="1:18" s="30" customFormat="1" ht="14.25">
      <c r="A18" s="199"/>
      <c r="B18" s="25"/>
      <c r="C18" s="26"/>
      <c r="D18" s="152"/>
      <c r="E18" s="152"/>
      <c r="F18" s="152"/>
      <c r="G18" s="154"/>
      <c r="H18" s="156"/>
      <c r="I18" s="154"/>
      <c r="J18" s="156"/>
      <c r="K18" s="154"/>
      <c r="L18" s="156"/>
      <c r="M18" s="152"/>
      <c r="N18" s="152"/>
      <c r="O18" s="30" t="s">
        <v>236</v>
      </c>
      <c r="P18" s="106" t="s">
        <v>230</v>
      </c>
      <c r="Q18" s="123">
        <f>COUNTIF(data!$M$33:$P$62,O18)</f>
        <v>0</v>
      </c>
      <c r="R18" s="124" t="str">
        <f t="shared" si="0"/>
        <v>×</v>
      </c>
    </row>
    <row r="19" spans="1:18" s="30" customFormat="1" ht="15" thickBot="1">
      <c r="A19" s="198">
        <v>5</v>
      </c>
      <c r="B19" s="24"/>
      <c r="C19" s="24"/>
      <c r="D19" s="151"/>
      <c r="E19" s="151"/>
      <c r="F19" s="151"/>
      <c r="G19" s="153"/>
      <c r="H19" s="155"/>
      <c r="I19" s="153"/>
      <c r="J19" s="155"/>
      <c r="K19" s="153"/>
      <c r="L19" s="155"/>
      <c r="M19" s="151"/>
      <c r="N19" s="151">
        <f>IF(K19="低学年",E19,"")</f>
      </c>
      <c r="O19" s="30" t="s">
        <v>237</v>
      </c>
      <c r="P19" s="106" t="s">
        <v>244</v>
      </c>
      <c r="Q19" s="123">
        <f>COUNTIF(data!$M$33:$P$62,O19)</f>
        <v>0</v>
      </c>
      <c r="R19" s="124" t="str">
        <f t="shared" si="0"/>
        <v>×</v>
      </c>
    </row>
    <row r="20" spans="1:22" s="30" customFormat="1" ht="14.25">
      <c r="A20" s="199"/>
      <c r="B20" s="25"/>
      <c r="C20" s="26"/>
      <c r="D20" s="152"/>
      <c r="E20" s="152"/>
      <c r="F20" s="152"/>
      <c r="G20" s="154"/>
      <c r="H20" s="156"/>
      <c r="I20" s="154"/>
      <c r="J20" s="156"/>
      <c r="K20" s="154"/>
      <c r="L20" s="156"/>
      <c r="M20" s="152"/>
      <c r="N20" s="152"/>
      <c r="O20" s="30" t="s">
        <v>238</v>
      </c>
      <c r="P20" s="106" t="s">
        <v>231</v>
      </c>
      <c r="Q20" s="123">
        <f>COUNTIF(data!$M$33:$P$62,O20)</f>
        <v>0</v>
      </c>
      <c r="R20" s="125" t="str">
        <f t="shared" si="0"/>
        <v>×</v>
      </c>
      <c r="S20" s="189" t="s">
        <v>242</v>
      </c>
      <c r="T20" s="190"/>
      <c r="U20" s="190"/>
      <c r="V20" s="191"/>
    </row>
    <row r="21" spans="1:22" s="30" customFormat="1" ht="15" thickBot="1">
      <c r="A21" s="198">
        <v>6</v>
      </c>
      <c r="B21" s="24"/>
      <c r="C21" s="24"/>
      <c r="D21" s="151"/>
      <c r="E21" s="151"/>
      <c r="F21" s="151"/>
      <c r="G21" s="153"/>
      <c r="H21" s="155"/>
      <c r="I21" s="153"/>
      <c r="J21" s="155"/>
      <c r="K21" s="153"/>
      <c r="L21" s="155"/>
      <c r="M21" s="151"/>
      <c r="N21" s="151">
        <f>IF(K21="低学年",E21,"")</f>
      </c>
      <c r="O21" s="30" t="s">
        <v>209</v>
      </c>
      <c r="P21" s="106" t="s">
        <v>243</v>
      </c>
      <c r="Q21" s="123">
        <f>COUNTIF($K$11:$K$70,"低学年")</f>
        <v>0</v>
      </c>
      <c r="R21" s="125" t="str">
        <f>IF(AND(Q21&gt;=4,Q21&lt;=6),"○","×")</f>
        <v>×</v>
      </c>
      <c r="S21" s="115" t="s">
        <v>241</v>
      </c>
      <c r="T21" s="116">
        <f>COUNTIF($N$11:$N$70,1)</f>
        <v>0</v>
      </c>
      <c r="U21" s="116" t="s">
        <v>44</v>
      </c>
      <c r="V21" s="117">
        <f>COUNTIF($N$11:$N$70,2)</f>
        <v>0</v>
      </c>
    </row>
    <row r="22" spans="1:18" s="30" customFormat="1" ht="14.25">
      <c r="A22" s="199"/>
      <c r="B22" s="25"/>
      <c r="C22" s="26"/>
      <c r="D22" s="152"/>
      <c r="E22" s="152"/>
      <c r="F22" s="152"/>
      <c r="G22" s="154"/>
      <c r="H22" s="156"/>
      <c r="I22" s="154"/>
      <c r="J22" s="156"/>
      <c r="K22" s="154"/>
      <c r="L22" s="156"/>
      <c r="M22" s="152"/>
      <c r="N22" s="152"/>
      <c r="O22" s="30" t="s">
        <v>210</v>
      </c>
      <c r="P22" s="106" t="s">
        <v>190</v>
      </c>
      <c r="Q22" s="123">
        <f>COUNTIF($K$11:$K$70,"共通")</f>
        <v>0</v>
      </c>
      <c r="R22" s="124" t="str">
        <f>IF(AND(Q22&gt;=4,Q22&lt;=6),"○","×")</f>
        <v>×</v>
      </c>
    </row>
    <row r="23" spans="1:18" s="30" customFormat="1" ht="14.25">
      <c r="A23" s="198">
        <v>7</v>
      </c>
      <c r="B23" s="24"/>
      <c r="C23" s="24"/>
      <c r="D23" s="151"/>
      <c r="E23" s="151"/>
      <c r="F23" s="151"/>
      <c r="G23" s="153"/>
      <c r="H23" s="155"/>
      <c r="I23" s="153"/>
      <c r="J23" s="155"/>
      <c r="K23" s="153"/>
      <c r="L23" s="155"/>
      <c r="M23" s="151"/>
      <c r="N23" s="151">
        <f>IF(K23="低学年",E23,"")</f>
      </c>
      <c r="O23" s="30" t="s">
        <v>211</v>
      </c>
      <c r="P23" s="106" t="s">
        <v>191</v>
      </c>
      <c r="Q23" s="123">
        <f>COUNTIF(data!$M$33:$P$62,O23)</f>
        <v>0</v>
      </c>
      <c r="R23" s="124" t="str">
        <f t="shared" si="0"/>
        <v>×</v>
      </c>
    </row>
    <row r="24" spans="1:18" s="30" customFormat="1" ht="14.25">
      <c r="A24" s="199"/>
      <c r="B24" s="25"/>
      <c r="C24" s="26"/>
      <c r="D24" s="152"/>
      <c r="E24" s="152"/>
      <c r="F24" s="152"/>
      <c r="G24" s="154"/>
      <c r="H24" s="156"/>
      <c r="I24" s="154"/>
      <c r="J24" s="156"/>
      <c r="K24" s="154"/>
      <c r="L24" s="156"/>
      <c r="M24" s="152"/>
      <c r="N24" s="152"/>
      <c r="O24" s="30" t="s">
        <v>213</v>
      </c>
      <c r="P24" s="106" t="s">
        <v>193</v>
      </c>
      <c r="Q24" s="123">
        <f>COUNTIF(data!$M$33:$P$62,O24)</f>
        <v>0</v>
      </c>
      <c r="R24" s="124" t="str">
        <f t="shared" si="0"/>
        <v>×</v>
      </c>
    </row>
    <row r="25" spans="1:18" s="30" customFormat="1" ht="14.25">
      <c r="A25" s="198">
        <v>8</v>
      </c>
      <c r="B25" s="24"/>
      <c r="C25" s="24"/>
      <c r="D25" s="151"/>
      <c r="E25" s="151"/>
      <c r="F25" s="151"/>
      <c r="G25" s="153"/>
      <c r="H25" s="155"/>
      <c r="I25" s="153"/>
      <c r="J25" s="155"/>
      <c r="K25" s="153"/>
      <c r="L25" s="155"/>
      <c r="M25" s="151"/>
      <c r="N25" s="151">
        <f>IF(K25="低学年",E25,"")</f>
      </c>
      <c r="O25" s="30" t="s">
        <v>239</v>
      </c>
      <c r="P25" s="106" t="s">
        <v>195</v>
      </c>
      <c r="Q25" s="123">
        <f>COUNTIF(data!$M$33:$P$62,O25)</f>
        <v>0</v>
      </c>
      <c r="R25" s="124" t="str">
        <f t="shared" si="0"/>
        <v>×</v>
      </c>
    </row>
    <row r="26" spans="1:18" s="30" customFormat="1" ht="14.25">
      <c r="A26" s="199"/>
      <c r="B26" s="25"/>
      <c r="C26" s="26"/>
      <c r="D26" s="152"/>
      <c r="E26" s="152"/>
      <c r="F26" s="152"/>
      <c r="G26" s="154"/>
      <c r="H26" s="156"/>
      <c r="I26" s="154"/>
      <c r="J26" s="156"/>
      <c r="K26" s="154"/>
      <c r="L26" s="156"/>
      <c r="M26" s="152"/>
      <c r="N26" s="152"/>
      <c r="O26" s="30" t="s">
        <v>216</v>
      </c>
      <c r="P26" s="106" t="s">
        <v>196</v>
      </c>
      <c r="Q26" s="123">
        <f>COUNTIF(data!$M$33:$P$62,O26)</f>
        <v>0</v>
      </c>
      <c r="R26" s="124" t="str">
        <f t="shared" si="0"/>
        <v>×</v>
      </c>
    </row>
    <row r="27" spans="1:18" s="30" customFormat="1" ht="14.25">
      <c r="A27" s="198">
        <v>9</v>
      </c>
      <c r="B27" s="24"/>
      <c r="C27" s="24"/>
      <c r="D27" s="151"/>
      <c r="E27" s="151"/>
      <c r="F27" s="151"/>
      <c r="G27" s="153"/>
      <c r="H27" s="155"/>
      <c r="I27" s="153"/>
      <c r="J27" s="155"/>
      <c r="K27" s="153"/>
      <c r="L27" s="155"/>
      <c r="M27" s="151"/>
      <c r="N27" s="151">
        <f>IF(K27="低学年",E27,"")</f>
      </c>
      <c r="P27" s="106"/>
      <c r="Q27" s="107"/>
      <c r="R27" s="21"/>
    </row>
    <row r="28" spans="1:18" s="30" customFormat="1" ht="14.25">
      <c r="A28" s="199"/>
      <c r="B28" s="25"/>
      <c r="C28" s="26"/>
      <c r="D28" s="152"/>
      <c r="E28" s="152"/>
      <c r="F28" s="152"/>
      <c r="G28" s="154"/>
      <c r="H28" s="156"/>
      <c r="I28" s="154"/>
      <c r="J28" s="156"/>
      <c r="K28" s="154"/>
      <c r="L28" s="156"/>
      <c r="M28" s="152"/>
      <c r="N28" s="152"/>
      <c r="P28" s="106"/>
      <c r="Q28" s="107"/>
      <c r="R28" s="21"/>
    </row>
    <row r="29" spans="1:18" s="30" customFormat="1" ht="14.25">
      <c r="A29" s="198">
        <v>10</v>
      </c>
      <c r="B29" s="24"/>
      <c r="C29" s="24"/>
      <c r="D29" s="151"/>
      <c r="E29" s="151"/>
      <c r="F29" s="151"/>
      <c r="G29" s="153"/>
      <c r="H29" s="155"/>
      <c r="I29" s="153"/>
      <c r="J29" s="155"/>
      <c r="K29" s="153"/>
      <c r="L29" s="155"/>
      <c r="M29" s="151"/>
      <c r="N29" s="151">
        <f>IF(K29="低学年",E29,"")</f>
      </c>
      <c r="P29" s="106"/>
      <c r="Q29" s="107"/>
      <c r="R29" s="21"/>
    </row>
    <row r="30" spans="1:18" s="30" customFormat="1" ht="14.25">
      <c r="A30" s="199"/>
      <c r="B30" s="25"/>
      <c r="C30" s="26"/>
      <c r="D30" s="152"/>
      <c r="E30" s="152"/>
      <c r="F30" s="152"/>
      <c r="G30" s="154"/>
      <c r="H30" s="156"/>
      <c r="I30" s="154"/>
      <c r="J30" s="156"/>
      <c r="K30" s="154"/>
      <c r="L30" s="156"/>
      <c r="M30" s="152"/>
      <c r="N30" s="152"/>
      <c r="P30" s="106"/>
      <c r="Q30" s="107"/>
      <c r="R30" s="21"/>
    </row>
    <row r="31" spans="1:17" s="30" customFormat="1" ht="13.5">
      <c r="A31" s="198">
        <v>11</v>
      </c>
      <c r="B31" s="24"/>
      <c r="C31" s="24"/>
      <c r="D31" s="151"/>
      <c r="E31" s="151"/>
      <c r="F31" s="151"/>
      <c r="G31" s="153"/>
      <c r="H31" s="155"/>
      <c r="I31" s="153"/>
      <c r="J31" s="155"/>
      <c r="K31" s="153"/>
      <c r="L31" s="155"/>
      <c r="M31" s="151"/>
      <c r="N31" s="151">
        <f>IF(K31="低学年",E31,"")</f>
      </c>
      <c r="P31" s="108"/>
      <c r="Q31" s="109"/>
    </row>
    <row r="32" spans="1:17" s="30" customFormat="1" ht="14.25" thickBot="1">
      <c r="A32" s="199"/>
      <c r="B32" s="25"/>
      <c r="C32" s="26"/>
      <c r="D32" s="152"/>
      <c r="E32" s="152"/>
      <c r="F32" s="152"/>
      <c r="G32" s="154"/>
      <c r="H32" s="156"/>
      <c r="I32" s="154"/>
      <c r="J32" s="156"/>
      <c r="K32" s="154"/>
      <c r="L32" s="156"/>
      <c r="M32" s="152"/>
      <c r="N32" s="152"/>
      <c r="P32" s="110"/>
      <c r="Q32" s="111"/>
    </row>
    <row r="33" spans="1:14" s="30" customFormat="1" ht="13.5">
      <c r="A33" s="198">
        <v>12</v>
      </c>
      <c r="B33" s="27"/>
      <c r="C33" s="27"/>
      <c r="D33" s="151"/>
      <c r="E33" s="151"/>
      <c r="F33" s="151"/>
      <c r="G33" s="153"/>
      <c r="H33" s="155"/>
      <c r="I33" s="153"/>
      <c r="J33" s="155"/>
      <c r="K33" s="153"/>
      <c r="L33" s="155"/>
      <c r="M33" s="151"/>
      <c r="N33" s="151">
        <f>IF(K33="低学年",E33,"")</f>
      </c>
    </row>
    <row r="34" spans="1:14" s="30" customFormat="1" ht="13.5">
      <c r="A34" s="199"/>
      <c r="B34" s="25"/>
      <c r="C34" s="23"/>
      <c r="D34" s="152"/>
      <c r="E34" s="152"/>
      <c r="F34" s="152"/>
      <c r="G34" s="154"/>
      <c r="H34" s="156"/>
      <c r="I34" s="154"/>
      <c r="J34" s="156"/>
      <c r="K34" s="154"/>
      <c r="L34" s="156"/>
      <c r="M34" s="152"/>
      <c r="N34" s="152"/>
    </row>
    <row r="35" spans="1:14" s="30" customFormat="1" ht="13.5">
      <c r="A35" s="198">
        <v>13</v>
      </c>
      <c r="B35" s="27"/>
      <c r="C35" s="27"/>
      <c r="D35" s="151"/>
      <c r="E35" s="151"/>
      <c r="F35" s="151"/>
      <c r="G35" s="153"/>
      <c r="H35" s="155"/>
      <c r="I35" s="153"/>
      <c r="J35" s="155"/>
      <c r="K35" s="153"/>
      <c r="L35" s="155"/>
      <c r="M35" s="151"/>
      <c r="N35" s="151">
        <f>IF(K35="低学年",E35,"")</f>
      </c>
    </row>
    <row r="36" spans="1:14" s="30" customFormat="1" ht="13.5">
      <c r="A36" s="199"/>
      <c r="B36" s="22"/>
      <c r="C36" s="23"/>
      <c r="D36" s="152"/>
      <c r="E36" s="152"/>
      <c r="F36" s="152"/>
      <c r="G36" s="154"/>
      <c r="H36" s="156"/>
      <c r="I36" s="154"/>
      <c r="J36" s="156"/>
      <c r="K36" s="154"/>
      <c r="L36" s="156"/>
      <c r="M36" s="152"/>
      <c r="N36" s="152"/>
    </row>
    <row r="37" spans="1:14" s="30" customFormat="1" ht="13.5">
      <c r="A37" s="198">
        <v>14</v>
      </c>
      <c r="B37" s="27"/>
      <c r="C37" s="27"/>
      <c r="D37" s="151"/>
      <c r="E37" s="151"/>
      <c r="F37" s="151"/>
      <c r="G37" s="153"/>
      <c r="H37" s="155"/>
      <c r="I37" s="153"/>
      <c r="J37" s="155"/>
      <c r="K37" s="153"/>
      <c r="L37" s="155"/>
      <c r="M37" s="151"/>
      <c r="N37" s="151">
        <f>IF(K37="低学年",E37,"")</f>
      </c>
    </row>
    <row r="38" spans="1:14" s="30" customFormat="1" ht="13.5">
      <c r="A38" s="199"/>
      <c r="B38" s="22"/>
      <c r="C38" s="23"/>
      <c r="D38" s="152"/>
      <c r="E38" s="152"/>
      <c r="F38" s="152"/>
      <c r="G38" s="154"/>
      <c r="H38" s="156"/>
      <c r="I38" s="154"/>
      <c r="J38" s="156"/>
      <c r="K38" s="154"/>
      <c r="L38" s="156"/>
      <c r="M38" s="152"/>
      <c r="N38" s="152"/>
    </row>
    <row r="39" spans="1:14" s="30" customFormat="1" ht="13.5">
      <c r="A39" s="198">
        <v>15</v>
      </c>
      <c r="B39" s="27"/>
      <c r="C39" s="27"/>
      <c r="D39" s="151"/>
      <c r="E39" s="151"/>
      <c r="F39" s="151"/>
      <c r="G39" s="153"/>
      <c r="H39" s="155"/>
      <c r="I39" s="153"/>
      <c r="J39" s="155"/>
      <c r="K39" s="153"/>
      <c r="L39" s="155"/>
      <c r="M39" s="151"/>
      <c r="N39" s="151">
        <f>IF(K39="低学年",E39,"")</f>
      </c>
    </row>
    <row r="40" spans="1:14" s="30" customFormat="1" ht="13.5">
      <c r="A40" s="199"/>
      <c r="B40" s="58"/>
      <c r="C40" s="58"/>
      <c r="D40" s="152"/>
      <c r="E40" s="152"/>
      <c r="F40" s="152"/>
      <c r="G40" s="154"/>
      <c r="H40" s="156"/>
      <c r="I40" s="154"/>
      <c r="J40" s="156"/>
      <c r="K40" s="154"/>
      <c r="L40" s="156"/>
      <c r="M40" s="152"/>
      <c r="N40" s="152"/>
    </row>
    <row r="41" spans="1:14" s="30" customFormat="1" ht="13.5">
      <c r="A41" s="198">
        <v>16</v>
      </c>
      <c r="B41" s="27"/>
      <c r="C41" s="27"/>
      <c r="D41" s="151"/>
      <c r="E41" s="151"/>
      <c r="F41" s="151"/>
      <c r="G41" s="153"/>
      <c r="H41" s="155"/>
      <c r="I41" s="153"/>
      <c r="J41" s="155"/>
      <c r="K41" s="153"/>
      <c r="L41" s="155"/>
      <c r="M41" s="151"/>
      <c r="N41" s="151">
        <f>IF(K41="低学年",E41,"")</f>
      </c>
    </row>
    <row r="42" spans="1:14" s="30" customFormat="1" ht="13.5">
      <c r="A42" s="199"/>
      <c r="B42" s="22"/>
      <c r="C42" s="23"/>
      <c r="D42" s="152"/>
      <c r="E42" s="152"/>
      <c r="F42" s="152"/>
      <c r="G42" s="154"/>
      <c r="H42" s="156"/>
      <c r="I42" s="154"/>
      <c r="J42" s="156"/>
      <c r="K42" s="154"/>
      <c r="L42" s="156"/>
      <c r="M42" s="152"/>
      <c r="N42" s="152"/>
    </row>
    <row r="43" spans="1:14" s="30" customFormat="1" ht="13.5">
      <c r="A43" s="198">
        <v>17</v>
      </c>
      <c r="B43" s="27"/>
      <c r="C43" s="27"/>
      <c r="D43" s="151"/>
      <c r="E43" s="151"/>
      <c r="F43" s="151"/>
      <c r="G43" s="153"/>
      <c r="H43" s="155"/>
      <c r="I43" s="153"/>
      <c r="J43" s="155"/>
      <c r="K43" s="153"/>
      <c r="L43" s="155"/>
      <c r="M43" s="151"/>
      <c r="N43" s="151">
        <f>IF(K43="低学年",E43,"")</f>
      </c>
    </row>
    <row r="44" spans="1:14" s="30" customFormat="1" ht="13.5">
      <c r="A44" s="199"/>
      <c r="B44" s="22"/>
      <c r="C44" s="23"/>
      <c r="D44" s="152"/>
      <c r="E44" s="152"/>
      <c r="F44" s="152"/>
      <c r="G44" s="154"/>
      <c r="H44" s="156"/>
      <c r="I44" s="154"/>
      <c r="J44" s="156"/>
      <c r="K44" s="154"/>
      <c r="L44" s="156"/>
      <c r="M44" s="152"/>
      <c r="N44" s="152"/>
    </row>
    <row r="45" spans="1:14" s="30" customFormat="1" ht="13.5">
      <c r="A45" s="198">
        <v>18</v>
      </c>
      <c r="B45" s="27"/>
      <c r="C45" s="27"/>
      <c r="D45" s="151"/>
      <c r="E45" s="151"/>
      <c r="F45" s="151"/>
      <c r="G45" s="153"/>
      <c r="H45" s="155"/>
      <c r="I45" s="153"/>
      <c r="J45" s="155"/>
      <c r="K45" s="153"/>
      <c r="L45" s="155"/>
      <c r="M45" s="151"/>
      <c r="N45" s="151">
        <f>IF(K45="低学年",E45,"")</f>
      </c>
    </row>
    <row r="46" spans="1:14" s="30" customFormat="1" ht="13.5">
      <c r="A46" s="199"/>
      <c r="B46" s="22"/>
      <c r="C46" s="23"/>
      <c r="D46" s="152"/>
      <c r="E46" s="152"/>
      <c r="F46" s="152"/>
      <c r="G46" s="154"/>
      <c r="H46" s="156"/>
      <c r="I46" s="154"/>
      <c r="J46" s="156"/>
      <c r="K46" s="154"/>
      <c r="L46" s="156"/>
      <c r="M46" s="152"/>
      <c r="N46" s="152"/>
    </row>
    <row r="47" spans="1:14" s="30" customFormat="1" ht="13.5">
      <c r="A47" s="198">
        <v>19</v>
      </c>
      <c r="B47" s="27"/>
      <c r="C47" s="27"/>
      <c r="D47" s="151"/>
      <c r="E47" s="151"/>
      <c r="F47" s="151"/>
      <c r="G47" s="153"/>
      <c r="H47" s="155"/>
      <c r="I47" s="153"/>
      <c r="J47" s="155"/>
      <c r="K47" s="153"/>
      <c r="L47" s="155"/>
      <c r="M47" s="151"/>
      <c r="N47" s="151">
        <f>IF(K47="低学年",E47,"")</f>
      </c>
    </row>
    <row r="48" spans="1:14" s="30" customFormat="1" ht="13.5">
      <c r="A48" s="199"/>
      <c r="B48" s="22"/>
      <c r="C48" s="23"/>
      <c r="D48" s="152"/>
      <c r="E48" s="152"/>
      <c r="F48" s="152"/>
      <c r="G48" s="154"/>
      <c r="H48" s="156"/>
      <c r="I48" s="154"/>
      <c r="J48" s="156"/>
      <c r="K48" s="154"/>
      <c r="L48" s="156"/>
      <c r="M48" s="152"/>
      <c r="N48" s="152"/>
    </row>
    <row r="49" spans="1:14" s="30" customFormat="1" ht="13.5">
      <c r="A49" s="198">
        <v>20</v>
      </c>
      <c r="B49" s="27"/>
      <c r="C49" s="27"/>
      <c r="D49" s="151"/>
      <c r="E49" s="151"/>
      <c r="F49" s="151"/>
      <c r="G49" s="153"/>
      <c r="H49" s="155"/>
      <c r="I49" s="153"/>
      <c r="J49" s="155"/>
      <c r="K49" s="153"/>
      <c r="L49" s="155"/>
      <c r="M49" s="151"/>
      <c r="N49" s="151">
        <f>IF(K49="低学年",E49,"")</f>
      </c>
    </row>
    <row r="50" spans="1:14" s="30" customFormat="1" ht="13.5">
      <c r="A50" s="199"/>
      <c r="B50" s="22"/>
      <c r="C50" s="23"/>
      <c r="D50" s="152"/>
      <c r="E50" s="152"/>
      <c r="F50" s="152"/>
      <c r="G50" s="154"/>
      <c r="H50" s="156"/>
      <c r="I50" s="154"/>
      <c r="J50" s="156"/>
      <c r="K50" s="154"/>
      <c r="L50" s="156"/>
      <c r="M50" s="152"/>
      <c r="N50" s="152"/>
    </row>
    <row r="51" spans="1:14" s="30" customFormat="1" ht="13.5">
      <c r="A51" s="198">
        <v>21</v>
      </c>
      <c r="B51" s="27"/>
      <c r="C51" s="27"/>
      <c r="D51" s="151"/>
      <c r="E51" s="151"/>
      <c r="F51" s="151"/>
      <c r="G51" s="153"/>
      <c r="H51" s="155"/>
      <c r="I51" s="153"/>
      <c r="J51" s="155"/>
      <c r="K51" s="153"/>
      <c r="L51" s="155"/>
      <c r="M51" s="151"/>
      <c r="N51" s="151">
        <f>IF(K51="低学年",E51,"")</f>
      </c>
    </row>
    <row r="52" spans="1:14" s="30" customFormat="1" ht="13.5">
      <c r="A52" s="199"/>
      <c r="B52" s="22"/>
      <c r="C52" s="23"/>
      <c r="D52" s="152"/>
      <c r="E52" s="152"/>
      <c r="F52" s="152"/>
      <c r="G52" s="154"/>
      <c r="H52" s="156"/>
      <c r="I52" s="154"/>
      <c r="J52" s="156"/>
      <c r="K52" s="154"/>
      <c r="L52" s="156"/>
      <c r="M52" s="152"/>
      <c r="N52" s="152"/>
    </row>
    <row r="53" spans="1:14" s="30" customFormat="1" ht="13.5">
      <c r="A53" s="198">
        <v>22</v>
      </c>
      <c r="B53" s="27"/>
      <c r="C53" s="27"/>
      <c r="D53" s="151"/>
      <c r="E53" s="151"/>
      <c r="F53" s="151"/>
      <c r="G53" s="153"/>
      <c r="H53" s="155"/>
      <c r="I53" s="153"/>
      <c r="J53" s="155"/>
      <c r="K53" s="153"/>
      <c r="L53" s="155"/>
      <c r="M53" s="151"/>
      <c r="N53" s="151">
        <f>IF(K53="低学年",E53,"")</f>
      </c>
    </row>
    <row r="54" spans="1:14" s="30" customFormat="1" ht="13.5">
      <c r="A54" s="199"/>
      <c r="B54" s="22"/>
      <c r="C54" s="23"/>
      <c r="D54" s="152"/>
      <c r="E54" s="152"/>
      <c r="F54" s="152"/>
      <c r="G54" s="154"/>
      <c r="H54" s="156"/>
      <c r="I54" s="154"/>
      <c r="J54" s="156"/>
      <c r="K54" s="154"/>
      <c r="L54" s="156"/>
      <c r="M54" s="152"/>
      <c r="N54" s="152"/>
    </row>
    <row r="55" spans="1:14" s="30" customFormat="1" ht="13.5">
      <c r="A55" s="198">
        <v>23</v>
      </c>
      <c r="B55" s="27"/>
      <c r="C55" s="27"/>
      <c r="D55" s="151"/>
      <c r="E55" s="151"/>
      <c r="F55" s="151"/>
      <c r="G55" s="153"/>
      <c r="H55" s="155"/>
      <c r="I55" s="153"/>
      <c r="J55" s="155"/>
      <c r="K55" s="153"/>
      <c r="L55" s="155"/>
      <c r="M55" s="151"/>
      <c r="N55" s="151">
        <f>IF(K55="低学年",E55,"")</f>
      </c>
    </row>
    <row r="56" spans="1:14" s="30" customFormat="1" ht="13.5">
      <c r="A56" s="199"/>
      <c r="B56" s="22"/>
      <c r="C56" s="23"/>
      <c r="D56" s="152"/>
      <c r="E56" s="152"/>
      <c r="F56" s="152"/>
      <c r="G56" s="154"/>
      <c r="H56" s="156"/>
      <c r="I56" s="154"/>
      <c r="J56" s="156"/>
      <c r="K56" s="154"/>
      <c r="L56" s="156"/>
      <c r="M56" s="152"/>
      <c r="N56" s="152"/>
    </row>
    <row r="57" spans="1:14" s="30" customFormat="1" ht="13.5">
      <c r="A57" s="198">
        <v>24</v>
      </c>
      <c r="B57" s="27"/>
      <c r="C57" s="27"/>
      <c r="D57" s="151"/>
      <c r="E57" s="151"/>
      <c r="F57" s="151"/>
      <c r="G57" s="153"/>
      <c r="H57" s="155"/>
      <c r="I57" s="153"/>
      <c r="J57" s="155"/>
      <c r="K57" s="153"/>
      <c r="L57" s="155"/>
      <c r="M57" s="151"/>
      <c r="N57" s="151">
        <f>IF(K57="低学年",E57,"")</f>
      </c>
    </row>
    <row r="58" spans="1:14" s="30" customFormat="1" ht="13.5">
      <c r="A58" s="199"/>
      <c r="B58" s="22"/>
      <c r="C58" s="23"/>
      <c r="D58" s="152"/>
      <c r="E58" s="152"/>
      <c r="F58" s="152"/>
      <c r="G58" s="154"/>
      <c r="H58" s="156"/>
      <c r="I58" s="154"/>
      <c r="J58" s="156"/>
      <c r="K58" s="154"/>
      <c r="L58" s="156"/>
      <c r="M58" s="152"/>
      <c r="N58" s="152"/>
    </row>
    <row r="59" spans="1:14" s="30" customFormat="1" ht="13.5">
      <c r="A59" s="198">
        <v>25</v>
      </c>
      <c r="B59" s="27"/>
      <c r="C59" s="27"/>
      <c r="D59" s="151"/>
      <c r="E59" s="151"/>
      <c r="F59" s="151"/>
      <c r="G59" s="153"/>
      <c r="H59" s="155"/>
      <c r="I59" s="153"/>
      <c r="J59" s="155"/>
      <c r="K59" s="153"/>
      <c r="L59" s="155"/>
      <c r="M59" s="151"/>
      <c r="N59" s="151">
        <f>IF(K59="低学年",E59,"")</f>
      </c>
    </row>
    <row r="60" spans="1:14" s="30" customFormat="1" ht="13.5">
      <c r="A60" s="199"/>
      <c r="B60" s="22"/>
      <c r="C60" s="23"/>
      <c r="D60" s="152"/>
      <c r="E60" s="152"/>
      <c r="F60" s="152"/>
      <c r="G60" s="154"/>
      <c r="H60" s="156"/>
      <c r="I60" s="154"/>
      <c r="J60" s="156"/>
      <c r="K60" s="154"/>
      <c r="L60" s="156"/>
      <c r="M60" s="152"/>
      <c r="N60" s="152"/>
    </row>
    <row r="61" spans="1:14" s="30" customFormat="1" ht="13.5">
      <c r="A61" s="198">
        <v>26</v>
      </c>
      <c r="B61" s="27"/>
      <c r="C61" s="27"/>
      <c r="D61" s="151"/>
      <c r="E61" s="151"/>
      <c r="F61" s="151"/>
      <c r="G61" s="153"/>
      <c r="H61" s="155"/>
      <c r="I61" s="153"/>
      <c r="J61" s="155"/>
      <c r="K61" s="153"/>
      <c r="L61" s="155"/>
      <c r="M61" s="151"/>
      <c r="N61" s="151">
        <f>IF(K61="低学年",E61,"")</f>
      </c>
    </row>
    <row r="62" spans="1:14" s="30" customFormat="1" ht="13.5">
      <c r="A62" s="199"/>
      <c r="B62" s="22"/>
      <c r="C62" s="23"/>
      <c r="D62" s="152"/>
      <c r="E62" s="152"/>
      <c r="F62" s="152"/>
      <c r="G62" s="154"/>
      <c r="H62" s="156"/>
      <c r="I62" s="154"/>
      <c r="J62" s="156"/>
      <c r="K62" s="154"/>
      <c r="L62" s="156"/>
      <c r="M62" s="152"/>
      <c r="N62" s="152"/>
    </row>
    <row r="63" spans="1:14" s="30" customFormat="1" ht="13.5">
      <c r="A63" s="198">
        <v>27</v>
      </c>
      <c r="B63" s="27"/>
      <c r="C63" s="27"/>
      <c r="D63" s="151"/>
      <c r="E63" s="151"/>
      <c r="F63" s="151"/>
      <c r="G63" s="153"/>
      <c r="H63" s="155"/>
      <c r="I63" s="153"/>
      <c r="J63" s="155"/>
      <c r="K63" s="153"/>
      <c r="L63" s="155"/>
      <c r="M63" s="151"/>
      <c r="N63" s="151">
        <f>IF(K63="低学年",E63,"")</f>
      </c>
    </row>
    <row r="64" spans="1:14" s="30" customFormat="1" ht="13.5">
      <c r="A64" s="199"/>
      <c r="B64" s="22"/>
      <c r="C64" s="23"/>
      <c r="D64" s="152"/>
      <c r="E64" s="152"/>
      <c r="F64" s="152"/>
      <c r="G64" s="154"/>
      <c r="H64" s="156"/>
      <c r="I64" s="154"/>
      <c r="J64" s="156"/>
      <c r="K64" s="154"/>
      <c r="L64" s="156"/>
      <c r="M64" s="152"/>
      <c r="N64" s="152"/>
    </row>
    <row r="65" spans="1:14" s="30" customFormat="1" ht="13.5">
      <c r="A65" s="198">
        <v>28</v>
      </c>
      <c r="B65" s="27"/>
      <c r="C65" s="27"/>
      <c r="D65" s="151"/>
      <c r="E65" s="151"/>
      <c r="F65" s="151"/>
      <c r="G65" s="153"/>
      <c r="H65" s="155"/>
      <c r="I65" s="153"/>
      <c r="J65" s="155"/>
      <c r="K65" s="153"/>
      <c r="L65" s="155"/>
      <c r="M65" s="151"/>
      <c r="N65" s="151">
        <f>IF(K65="低学年",E65,"")</f>
      </c>
    </row>
    <row r="66" spans="1:14" s="30" customFormat="1" ht="13.5">
      <c r="A66" s="199"/>
      <c r="B66" s="22"/>
      <c r="C66" s="23"/>
      <c r="D66" s="152"/>
      <c r="E66" s="152"/>
      <c r="F66" s="152"/>
      <c r="G66" s="154"/>
      <c r="H66" s="156"/>
      <c r="I66" s="154"/>
      <c r="J66" s="156"/>
      <c r="K66" s="154"/>
      <c r="L66" s="156"/>
      <c r="M66" s="152"/>
      <c r="N66" s="152"/>
    </row>
    <row r="67" spans="1:14" s="30" customFormat="1" ht="13.5">
      <c r="A67" s="198">
        <v>29</v>
      </c>
      <c r="B67" s="27"/>
      <c r="C67" s="27"/>
      <c r="D67" s="151"/>
      <c r="E67" s="151"/>
      <c r="F67" s="151"/>
      <c r="G67" s="153"/>
      <c r="H67" s="155"/>
      <c r="I67" s="153"/>
      <c r="J67" s="155"/>
      <c r="K67" s="153"/>
      <c r="L67" s="155"/>
      <c r="M67" s="151"/>
      <c r="N67" s="151">
        <f>IF(K67="低学年",E67,"")</f>
      </c>
    </row>
    <row r="68" spans="1:14" s="30" customFormat="1" ht="13.5">
      <c r="A68" s="199"/>
      <c r="B68" s="22"/>
      <c r="C68" s="23"/>
      <c r="D68" s="152"/>
      <c r="E68" s="152"/>
      <c r="F68" s="152"/>
      <c r="G68" s="154"/>
      <c r="H68" s="156"/>
      <c r="I68" s="154"/>
      <c r="J68" s="156"/>
      <c r="K68" s="154"/>
      <c r="L68" s="156"/>
      <c r="M68" s="152"/>
      <c r="N68" s="152"/>
    </row>
    <row r="69" spans="1:14" s="30" customFormat="1" ht="13.5">
      <c r="A69" s="198">
        <v>30</v>
      </c>
      <c r="B69" s="27"/>
      <c r="C69" s="27"/>
      <c r="D69" s="151"/>
      <c r="E69" s="151"/>
      <c r="F69" s="151"/>
      <c r="G69" s="153"/>
      <c r="H69" s="155"/>
      <c r="I69" s="153"/>
      <c r="J69" s="155"/>
      <c r="K69" s="153"/>
      <c r="L69" s="155"/>
      <c r="M69" s="151"/>
      <c r="N69" s="151">
        <f>IF(K69="低学年",E69,"")</f>
      </c>
    </row>
    <row r="70" spans="1:14" s="30" customFormat="1" ht="13.5">
      <c r="A70" s="199"/>
      <c r="B70" s="22"/>
      <c r="C70" s="23"/>
      <c r="D70" s="152"/>
      <c r="E70" s="152"/>
      <c r="F70" s="152"/>
      <c r="G70" s="154"/>
      <c r="H70" s="156"/>
      <c r="I70" s="154"/>
      <c r="J70" s="156"/>
      <c r="K70" s="154"/>
      <c r="L70" s="156"/>
      <c r="M70" s="152"/>
      <c r="N70" s="152"/>
    </row>
    <row r="71" spans="1:14" s="30" customFormat="1" ht="13.5">
      <c r="A71" s="198" t="s">
        <v>19</v>
      </c>
      <c r="B71" s="33" t="str">
        <f>ASC(PHONETIC(B72))</f>
        <v>ｵｷﾅﾜ</v>
      </c>
      <c r="C71" s="33" t="str">
        <f>ASC(PHONETIC(C72))</f>
        <v>ﾊﾅｺ</v>
      </c>
      <c r="D71" s="200">
        <v>37004</v>
      </c>
      <c r="E71" s="198">
        <v>2</v>
      </c>
      <c r="F71" s="198">
        <v>1010</v>
      </c>
      <c r="G71" s="195" t="s">
        <v>44</v>
      </c>
      <c r="H71" s="193" t="s">
        <v>56</v>
      </c>
      <c r="I71" s="195" t="s">
        <v>22</v>
      </c>
      <c r="J71" s="193" t="s">
        <v>55</v>
      </c>
      <c r="K71" s="195" t="s">
        <v>41</v>
      </c>
      <c r="L71" s="193" t="s">
        <v>54</v>
      </c>
      <c r="M71" s="198"/>
      <c r="N71" s="114"/>
    </row>
    <row r="72" spans="1:13" s="30" customFormat="1" ht="13.5">
      <c r="A72" s="199"/>
      <c r="B72" s="31" t="s">
        <v>20</v>
      </c>
      <c r="C72" s="32" t="s">
        <v>26</v>
      </c>
      <c r="D72" s="201"/>
      <c r="E72" s="199"/>
      <c r="F72" s="199"/>
      <c r="G72" s="196"/>
      <c r="H72" s="194"/>
      <c r="I72" s="196"/>
      <c r="J72" s="194"/>
      <c r="K72" s="196"/>
      <c r="L72" s="194"/>
      <c r="M72" s="199"/>
    </row>
    <row r="74" spans="1:13" ht="18">
      <c r="A74" s="197" t="s">
        <v>23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</row>
    <row r="75" ht="9" customHeight="1"/>
    <row r="76" spans="9:13" ht="13.5">
      <c r="I76" s="159" t="s">
        <v>253</v>
      </c>
      <c r="J76" s="159"/>
      <c r="K76" s="159"/>
      <c r="L76" s="159"/>
      <c r="M76" s="159"/>
    </row>
    <row r="77" ht="9" customHeight="1"/>
    <row r="78" spans="1:13" ht="24">
      <c r="A78" s="160"/>
      <c r="B78" s="160"/>
      <c r="C78" s="192" t="s">
        <v>24</v>
      </c>
      <c r="D78" s="192"/>
      <c r="E78" s="192"/>
      <c r="F78" s="192"/>
      <c r="H78" s="6" t="s">
        <v>25</v>
      </c>
      <c r="I78" s="162"/>
      <c r="J78" s="162"/>
      <c r="K78" s="162"/>
      <c r="L78" s="162"/>
      <c r="M78" s="5" t="s">
        <v>17</v>
      </c>
    </row>
    <row r="87" spans="1:6" ht="13.5">
      <c r="A87" s="17"/>
      <c r="B87" s="17"/>
      <c r="C87" s="17"/>
      <c r="D87" s="17"/>
      <c r="E87" s="17"/>
      <c r="F87" s="17"/>
    </row>
    <row r="88" spans="1:6" ht="13.5">
      <c r="A88" s="17" t="s">
        <v>32</v>
      </c>
      <c r="B88" s="17" t="s">
        <v>6</v>
      </c>
      <c r="C88" s="18"/>
      <c r="D88" s="18"/>
      <c r="E88" s="17" t="s">
        <v>33</v>
      </c>
      <c r="F88" s="17" t="s">
        <v>7</v>
      </c>
    </row>
    <row r="89" spans="1:6" ht="13.5">
      <c r="A89" s="17" t="s">
        <v>43</v>
      </c>
      <c r="B89" s="17" t="s">
        <v>46</v>
      </c>
      <c r="C89" s="18" t="s">
        <v>166</v>
      </c>
      <c r="D89" s="18"/>
      <c r="E89" s="17" t="s">
        <v>41</v>
      </c>
      <c r="F89" s="17" t="s">
        <v>47</v>
      </c>
    </row>
    <row r="90" spans="1:6" ht="13.5">
      <c r="A90" s="17" t="s">
        <v>44</v>
      </c>
      <c r="B90" s="17" t="s">
        <v>49</v>
      </c>
      <c r="C90" s="18" t="s">
        <v>167</v>
      </c>
      <c r="D90" s="18"/>
      <c r="E90" s="17" t="s">
        <v>22</v>
      </c>
      <c r="F90" s="17"/>
    </row>
    <row r="91" spans="1:6" ht="13.5">
      <c r="A91" s="17" t="s">
        <v>45</v>
      </c>
      <c r="B91" s="17" t="s">
        <v>57</v>
      </c>
      <c r="C91" s="18" t="s">
        <v>168</v>
      </c>
      <c r="D91" s="18"/>
      <c r="E91" s="17"/>
      <c r="F91" s="17"/>
    </row>
    <row r="92" spans="1:6" ht="13.5">
      <c r="A92" s="17" t="s">
        <v>22</v>
      </c>
      <c r="B92" s="17" t="s">
        <v>58</v>
      </c>
      <c r="C92" s="18" t="s">
        <v>169</v>
      </c>
      <c r="D92" s="18"/>
      <c r="E92" s="17"/>
      <c r="F92" s="17"/>
    </row>
    <row r="93" spans="1:6" ht="13.5">
      <c r="A93" s="17" t="s">
        <v>41</v>
      </c>
      <c r="B93" s="17" t="s">
        <v>59</v>
      </c>
      <c r="C93" s="34" t="s">
        <v>170</v>
      </c>
      <c r="D93" s="34"/>
      <c r="E93" s="17"/>
      <c r="F93" s="17"/>
    </row>
    <row r="94" spans="1:6" ht="13.5">
      <c r="A94" s="17"/>
      <c r="B94" s="17" t="s">
        <v>36</v>
      </c>
      <c r="C94" s="18" t="s">
        <v>171</v>
      </c>
      <c r="D94" s="18"/>
      <c r="E94" s="17"/>
      <c r="F94" s="17"/>
    </row>
    <row r="95" spans="1:6" ht="13.5">
      <c r="A95" s="17"/>
      <c r="B95" s="17" t="s">
        <v>37</v>
      </c>
      <c r="C95" s="18" t="s">
        <v>172</v>
      </c>
      <c r="D95" s="18"/>
      <c r="E95" s="17"/>
      <c r="F95" s="17"/>
    </row>
    <row r="96" spans="1:6" ht="13.5">
      <c r="A96" s="17"/>
      <c r="B96" s="17" t="s">
        <v>40</v>
      </c>
      <c r="C96" s="18" t="s">
        <v>227</v>
      </c>
      <c r="D96" s="18"/>
      <c r="E96" s="17"/>
      <c r="F96" s="17"/>
    </row>
    <row r="97" spans="1:6" ht="13.5">
      <c r="A97" s="17"/>
      <c r="B97" s="17" t="s">
        <v>74</v>
      </c>
      <c r="C97" s="17" t="s">
        <v>174</v>
      </c>
      <c r="D97" s="17"/>
      <c r="E97" s="17"/>
      <c r="F97" s="17"/>
    </row>
    <row r="98" spans="1:6" ht="13.5">
      <c r="A98" s="17"/>
      <c r="B98" s="17" t="s">
        <v>165</v>
      </c>
      <c r="C98" s="17" t="s">
        <v>175</v>
      </c>
      <c r="D98" s="17"/>
      <c r="E98" s="17"/>
      <c r="F98" s="17"/>
    </row>
  </sheetData>
  <sheetProtection/>
  <mergeCells count="400">
    <mergeCell ref="D65:D66"/>
    <mergeCell ref="D67:D68"/>
    <mergeCell ref="D69:D70"/>
    <mergeCell ref="D59:D60"/>
    <mergeCell ref="D61:D62"/>
    <mergeCell ref="D63:D64"/>
    <mergeCell ref="D57:D58"/>
    <mergeCell ref="D47:D48"/>
    <mergeCell ref="D49:D50"/>
    <mergeCell ref="D51:D52"/>
    <mergeCell ref="D41:D42"/>
    <mergeCell ref="D43:D44"/>
    <mergeCell ref="D45:D46"/>
    <mergeCell ref="D53:D54"/>
    <mergeCell ref="D55:D56"/>
    <mergeCell ref="D35:D36"/>
    <mergeCell ref="D37:D38"/>
    <mergeCell ref="D39:D40"/>
    <mergeCell ref="D29:D30"/>
    <mergeCell ref="D31:D32"/>
    <mergeCell ref="D33:D34"/>
    <mergeCell ref="D23:D24"/>
    <mergeCell ref="D25:D26"/>
    <mergeCell ref="D27:D28"/>
    <mergeCell ref="D17:D18"/>
    <mergeCell ref="D19:D20"/>
    <mergeCell ref="D21:D22"/>
    <mergeCell ref="D13:D14"/>
    <mergeCell ref="D15:D16"/>
    <mergeCell ref="B5:E5"/>
    <mergeCell ref="G5:J5"/>
    <mergeCell ref="G9:H9"/>
    <mergeCell ref="I9:J9"/>
    <mergeCell ref="L5:M5"/>
    <mergeCell ref="A7:M7"/>
    <mergeCell ref="A1:M1"/>
    <mergeCell ref="G3:J3"/>
    <mergeCell ref="B4:E4"/>
    <mergeCell ref="L4:M4"/>
    <mergeCell ref="G4:I4"/>
    <mergeCell ref="L3:M3"/>
    <mergeCell ref="B3:D3"/>
    <mergeCell ref="K11:K12"/>
    <mergeCell ref="L11:L12"/>
    <mergeCell ref="K9:K10"/>
    <mergeCell ref="L9:L10"/>
    <mergeCell ref="A9:A10"/>
    <mergeCell ref="B9:C9"/>
    <mergeCell ref="E9:E10"/>
    <mergeCell ref="F9:F10"/>
    <mergeCell ref="D11:D12"/>
    <mergeCell ref="D9:D10"/>
    <mergeCell ref="K13:K14"/>
    <mergeCell ref="L13:L14"/>
    <mergeCell ref="M9:M10"/>
    <mergeCell ref="A11:A12"/>
    <mergeCell ref="E11:E12"/>
    <mergeCell ref="F11:F12"/>
    <mergeCell ref="G11:G12"/>
    <mergeCell ref="H11:H12"/>
    <mergeCell ref="I11:I12"/>
    <mergeCell ref="J11:J12"/>
    <mergeCell ref="K15:K16"/>
    <mergeCell ref="L15:L16"/>
    <mergeCell ref="M11:M12"/>
    <mergeCell ref="A13:A14"/>
    <mergeCell ref="E13:E14"/>
    <mergeCell ref="F13:F14"/>
    <mergeCell ref="G13:G14"/>
    <mergeCell ref="H13:H14"/>
    <mergeCell ref="I13:I14"/>
    <mergeCell ref="J13:J14"/>
    <mergeCell ref="K17:K18"/>
    <mergeCell ref="L17:L18"/>
    <mergeCell ref="M13:M14"/>
    <mergeCell ref="A15:A16"/>
    <mergeCell ref="E15:E16"/>
    <mergeCell ref="F15:F16"/>
    <mergeCell ref="G15:G16"/>
    <mergeCell ref="H15:H16"/>
    <mergeCell ref="I15:I16"/>
    <mergeCell ref="J15:J16"/>
    <mergeCell ref="K19:K20"/>
    <mergeCell ref="L19:L20"/>
    <mergeCell ref="M15:M16"/>
    <mergeCell ref="A17:A18"/>
    <mergeCell ref="E17:E18"/>
    <mergeCell ref="F17:F18"/>
    <mergeCell ref="G17:G18"/>
    <mergeCell ref="H17:H18"/>
    <mergeCell ref="I17:I18"/>
    <mergeCell ref="J17:J18"/>
    <mergeCell ref="K21:K22"/>
    <mergeCell ref="L21:L22"/>
    <mergeCell ref="M17:M18"/>
    <mergeCell ref="A19:A20"/>
    <mergeCell ref="E19:E20"/>
    <mergeCell ref="F19:F20"/>
    <mergeCell ref="G19:G20"/>
    <mergeCell ref="H19:H20"/>
    <mergeCell ref="I19:I20"/>
    <mergeCell ref="J19:J20"/>
    <mergeCell ref="K23:K24"/>
    <mergeCell ref="L23:L24"/>
    <mergeCell ref="M19:M20"/>
    <mergeCell ref="A21:A22"/>
    <mergeCell ref="E21:E22"/>
    <mergeCell ref="F21:F22"/>
    <mergeCell ref="G21:G22"/>
    <mergeCell ref="H21:H22"/>
    <mergeCell ref="I21:I22"/>
    <mergeCell ref="J21:J22"/>
    <mergeCell ref="K25:K26"/>
    <mergeCell ref="L25:L26"/>
    <mergeCell ref="M21:M22"/>
    <mergeCell ref="A23:A24"/>
    <mergeCell ref="E23:E24"/>
    <mergeCell ref="F23:F24"/>
    <mergeCell ref="G23:G24"/>
    <mergeCell ref="H23:H24"/>
    <mergeCell ref="I23:I24"/>
    <mergeCell ref="J23:J24"/>
    <mergeCell ref="K27:K28"/>
    <mergeCell ref="L27:L28"/>
    <mergeCell ref="M23:M24"/>
    <mergeCell ref="A25:A26"/>
    <mergeCell ref="E25:E26"/>
    <mergeCell ref="F25:F26"/>
    <mergeCell ref="G25:G26"/>
    <mergeCell ref="H25:H26"/>
    <mergeCell ref="I25:I26"/>
    <mergeCell ref="J25:J26"/>
    <mergeCell ref="K29:K30"/>
    <mergeCell ref="L29:L30"/>
    <mergeCell ref="M25:M26"/>
    <mergeCell ref="A27:A28"/>
    <mergeCell ref="E27:E28"/>
    <mergeCell ref="F27:F28"/>
    <mergeCell ref="G27:G28"/>
    <mergeCell ref="H27:H28"/>
    <mergeCell ref="I27:I28"/>
    <mergeCell ref="J27:J28"/>
    <mergeCell ref="K31:K32"/>
    <mergeCell ref="L31:L32"/>
    <mergeCell ref="M27:M28"/>
    <mergeCell ref="A29:A30"/>
    <mergeCell ref="E29:E30"/>
    <mergeCell ref="F29:F30"/>
    <mergeCell ref="G29:G30"/>
    <mergeCell ref="H29:H30"/>
    <mergeCell ref="I29:I30"/>
    <mergeCell ref="J29:J30"/>
    <mergeCell ref="K33:K34"/>
    <mergeCell ref="L33:L34"/>
    <mergeCell ref="M29:M30"/>
    <mergeCell ref="A31:A32"/>
    <mergeCell ref="E31:E32"/>
    <mergeCell ref="F31:F32"/>
    <mergeCell ref="G31:G32"/>
    <mergeCell ref="H31:H32"/>
    <mergeCell ref="I31:I32"/>
    <mergeCell ref="J31:J32"/>
    <mergeCell ref="K35:K36"/>
    <mergeCell ref="L35:L36"/>
    <mergeCell ref="M31:M32"/>
    <mergeCell ref="A33:A34"/>
    <mergeCell ref="E33:E34"/>
    <mergeCell ref="F33:F34"/>
    <mergeCell ref="G33:G34"/>
    <mergeCell ref="H33:H34"/>
    <mergeCell ref="I33:I34"/>
    <mergeCell ref="J33:J34"/>
    <mergeCell ref="K37:K38"/>
    <mergeCell ref="L37:L38"/>
    <mergeCell ref="M33:M34"/>
    <mergeCell ref="A35:A36"/>
    <mergeCell ref="E35:E36"/>
    <mergeCell ref="F35:F36"/>
    <mergeCell ref="G35:G36"/>
    <mergeCell ref="H35:H36"/>
    <mergeCell ref="I35:I36"/>
    <mergeCell ref="J35:J36"/>
    <mergeCell ref="K39:K40"/>
    <mergeCell ref="L39:L40"/>
    <mergeCell ref="M35:M36"/>
    <mergeCell ref="A37:A38"/>
    <mergeCell ref="E37:E38"/>
    <mergeCell ref="F37:F38"/>
    <mergeCell ref="G37:G38"/>
    <mergeCell ref="H37:H38"/>
    <mergeCell ref="I37:I38"/>
    <mergeCell ref="J37:J38"/>
    <mergeCell ref="K41:K42"/>
    <mergeCell ref="L41:L42"/>
    <mergeCell ref="M37:M38"/>
    <mergeCell ref="A39:A40"/>
    <mergeCell ref="E39:E40"/>
    <mergeCell ref="F39:F40"/>
    <mergeCell ref="G39:G40"/>
    <mergeCell ref="H39:H40"/>
    <mergeCell ref="I39:I40"/>
    <mergeCell ref="J39:J40"/>
    <mergeCell ref="K43:K44"/>
    <mergeCell ref="L43:L44"/>
    <mergeCell ref="M39:M40"/>
    <mergeCell ref="A41:A42"/>
    <mergeCell ref="E41:E42"/>
    <mergeCell ref="F41:F42"/>
    <mergeCell ref="G41:G42"/>
    <mergeCell ref="H41:H42"/>
    <mergeCell ref="I41:I42"/>
    <mergeCell ref="J41:J42"/>
    <mergeCell ref="K45:K46"/>
    <mergeCell ref="L45:L46"/>
    <mergeCell ref="M41:M42"/>
    <mergeCell ref="A43:A44"/>
    <mergeCell ref="E43:E44"/>
    <mergeCell ref="F43:F44"/>
    <mergeCell ref="G43:G44"/>
    <mergeCell ref="H43:H44"/>
    <mergeCell ref="I43:I44"/>
    <mergeCell ref="J43:J44"/>
    <mergeCell ref="K47:K48"/>
    <mergeCell ref="L47:L48"/>
    <mergeCell ref="M43:M44"/>
    <mergeCell ref="A45:A46"/>
    <mergeCell ref="E45:E46"/>
    <mergeCell ref="F45:F46"/>
    <mergeCell ref="G45:G46"/>
    <mergeCell ref="H45:H46"/>
    <mergeCell ref="I45:I46"/>
    <mergeCell ref="J45:J46"/>
    <mergeCell ref="K49:K50"/>
    <mergeCell ref="L49:L50"/>
    <mergeCell ref="M45:M46"/>
    <mergeCell ref="A47:A48"/>
    <mergeCell ref="E47:E48"/>
    <mergeCell ref="F47:F48"/>
    <mergeCell ref="G47:G48"/>
    <mergeCell ref="H47:H48"/>
    <mergeCell ref="I47:I48"/>
    <mergeCell ref="J47:J48"/>
    <mergeCell ref="K51:K52"/>
    <mergeCell ref="L51:L52"/>
    <mergeCell ref="M47:M48"/>
    <mergeCell ref="A49:A50"/>
    <mergeCell ref="E49:E50"/>
    <mergeCell ref="F49:F50"/>
    <mergeCell ref="G49:G50"/>
    <mergeCell ref="H49:H50"/>
    <mergeCell ref="I49:I50"/>
    <mergeCell ref="J49:J50"/>
    <mergeCell ref="K53:K54"/>
    <mergeCell ref="L53:L54"/>
    <mergeCell ref="M49:M50"/>
    <mergeCell ref="A51:A52"/>
    <mergeCell ref="E51:E52"/>
    <mergeCell ref="F51:F52"/>
    <mergeCell ref="G51:G52"/>
    <mergeCell ref="H51:H52"/>
    <mergeCell ref="I51:I52"/>
    <mergeCell ref="J51:J52"/>
    <mergeCell ref="K55:K56"/>
    <mergeCell ref="L55:L56"/>
    <mergeCell ref="M51:M52"/>
    <mergeCell ref="A53:A54"/>
    <mergeCell ref="E53:E54"/>
    <mergeCell ref="F53:F54"/>
    <mergeCell ref="G53:G54"/>
    <mergeCell ref="H53:H54"/>
    <mergeCell ref="I53:I54"/>
    <mergeCell ref="J53:J54"/>
    <mergeCell ref="K57:K58"/>
    <mergeCell ref="L57:L58"/>
    <mergeCell ref="M53:M54"/>
    <mergeCell ref="A55:A56"/>
    <mergeCell ref="E55:E56"/>
    <mergeCell ref="F55:F56"/>
    <mergeCell ref="G55:G56"/>
    <mergeCell ref="H55:H56"/>
    <mergeCell ref="I55:I56"/>
    <mergeCell ref="J55:J56"/>
    <mergeCell ref="K59:K60"/>
    <mergeCell ref="L59:L60"/>
    <mergeCell ref="M55:M56"/>
    <mergeCell ref="A57:A58"/>
    <mergeCell ref="E57:E58"/>
    <mergeCell ref="F57:F58"/>
    <mergeCell ref="G57:G58"/>
    <mergeCell ref="H57:H58"/>
    <mergeCell ref="I57:I58"/>
    <mergeCell ref="J57:J58"/>
    <mergeCell ref="K61:K62"/>
    <mergeCell ref="L61:L62"/>
    <mergeCell ref="M57:M58"/>
    <mergeCell ref="A59:A60"/>
    <mergeCell ref="E59:E60"/>
    <mergeCell ref="F59:F60"/>
    <mergeCell ref="G59:G60"/>
    <mergeCell ref="H59:H60"/>
    <mergeCell ref="I59:I60"/>
    <mergeCell ref="J59:J60"/>
    <mergeCell ref="K63:K64"/>
    <mergeCell ref="L63:L64"/>
    <mergeCell ref="M59:M60"/>
    <mergeCell ref="A61:A62"/>
    <mergeCell ref="E61:E62"/>
    <mergeCell ref="F61:F62"/>
    <mergeCell ref="G61:G62"/>
    <mergeCell ref="H61:H62"/>
    <mergeCell ref="I61:I62"/>
    <mergeCell ref="J61:J62"/>
    <mergeCell ref="K65:K66"/>
    <mergeCell ref="L65:L66"/>
    <mergeCell ref="M61:M62"/>
    <mergeCell ref="A63:A64"/>
    <mergeCell ref="E63:E64"/>
    <mergeCell ref="F63:F64"/>
    <mergeCell ref="G63:G64"/>
    <mergeCell ref="H63:H64"/>
    <mergeCell ref="I63:I64"/>
    <mergeCell ref="J63:J64"/>
    <mergeCell ref="K67:K68"/>
    <mergeCell ref="L67:L68"/>
    <mergeCell ref="M63:M64"/>
    <mergeCell ref="A65:A66"/>
    <mergeCell ref="E65:E66"/>
    <mergeCell ref="F65:F66"/>
    <mergeCell ref="G65:G66"/>
    <mergeCell ref="H65:H66"/>
    <mergeCell ref="I65:I66"/>
    <mergeCell ref="J65:J66"/>
    <mergeCell ref="K69:K70"/>
    <mergeCell ref="L69:L70"/>
    <mergeCell ref="M65:M66"/>
    <mergeCell ref="A67:A68"/>
    <mergeCell ref="E67:E68"/>
    <mergeCell ref="F67:F68"/>
    <mergeCell ref="G67:G68"/>
    <mergeCell ref="H67:H68"/>
    <mergeCell ref="I67:I68"/>
    <mergeCell ref="J67:J68"/>
    <mergeCell ref="M71:M72"/>
    <mergeCell ref="D71:D72"/>
    <mergeCell ref="M67:M68"/>
    <mergeCell ref="A69:A70"/>
    <mergeCell ref="E69:E70"/>
    <mergeCell ref="F69:F70"/>
    <mergeCell ref="G69:G70"/>
    <mergeCell ref="H69:H70"/>
    <mergeCell ref="I69:I70"/>
    <mergeCell ref="J69:J70"/>
    <mergeCell ref="J71:J72"/>
    <mergeCell ref="K71:K72"/>
    <mergeCell ref="A74:M74"/>
    <mergeCell ref="I76:M76"/>
    <mergeCell ref="M69:M70"/>
    <mergeCell ref="A71:A72"/>
    <mergeCell ref="E71:E72"/>
    <mergeCell ref="F71:F72"/>
    <mergeCell ref="G71:G72"/>
    <mergeCell ref="H71:H72"/>
    <mergeCell ref="N27:N28"/>
    <mergeCell ref="N11:N12"/>
    <mergeCell ref="N13:N14"/>
    <mergeCell ref="P9:P10"/>
    <mergeCell ref="Q9:Q10"/>
    <mergeCell ref="A78:B78"/>
    <mergeCell ref="C78:F78"/>
    <mergeCell ref="I78:L78"/>
    <mergeCell ref="L71:L72"/>
    <mergeCell ref="I71:I72"/>
    <mergeCell ref="N39:N40"/>
    <mergeCell ref="N37:N38"/>
    <mergeCell ref="N35:N36"/>
    <mergeCell ref="N33:N34"/>
    <mergeCell ref="N31:N32"/>
    <mergeCell ref="N29:N30"/>
    <mergeCell ref="N51:N52"/>
    <mergeCell ref="N49:N50"/>
    <mergeCell ref="N47:N48"/>
    <mergeCell ref="N45:N46"/>
    <mergeCell ref="N43:N44"/>
    <mergeCell ref="N41:N42"/>
    <mergeCell ref="S20:V20"/>
    <mergeCell ref="N69:N70"/>
    <mergeCell ref="N67:N68"/>
    <mergeCell ref="N65:N66"/>
    <mergeCell ref="N63:N64"/>
    <mergeCell ref="N61:N62"/>
    <mergeCell ref="N59:N60"/>
    <mergeCell ref="N57:N58"/>
    <mergeCell ref="N55:N56"/>
    <mergeCell ref="N53:N54"/>
    <mergeCell ref="N15:N16"/>
    <mergeCell ref="N17:N18"/>
    <mergeCell ref="N19:N20"/>
    <mergeCell ref="N21:N22"/>
    <mergeCell ref="N23:N24"/>
    <mergeCell ref="N25:N26"/>
  </mergeCells>
  <conditionalFormatting sqref="P11:R11">
    <cfRule type="expression" priority="2" dxfId="0" stopIfTrue="1">
      <formula>$R$11="×"</formula>
    </cfRule>
  </conditionalFormatting>
  <conditionalFormatting sqref="R22">
    <cfRule type="expression" priority="1" dxfId="0" stopIfTrue="1">
      <formula>$R$11="○"</formula>
    </cfRule>
  </conditionalFormatting>
  <dataValidations count="4">
    <dataValidation type="list" allowBlank="1" showInputMessage="1" showErrorMessage="1" sqref="G11:G70 I11:I70">
      <formula1>$A$89:$A$93</formula1>
    </dataValidation>
    <dataValidation type="list" allowBlank="1" showInputMessage="1" showErrorMessage="1" sqref="J11:J70 H11:H70">
      <formula1>$B$89:$B$98</formula1>
    </dataValidation>
    <dataValidation type="list" allowBlank="1" showInputMessage="1" showErrorMessage="1" sqref="K11:K70">
      <formula1>$E$89:$E$90</formula1>
    </dataValidation>
    <dataValidation type="list" allowBlank="1" showInputMessage="1" showErrorMessage="1" sqref="L11:L70">
      <formula1>$F$89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5"/>
  <sheetViews>
    <sheetView zoomScaleSheetLayoutView="112" zoomScalePageLayoutView="0" workbookViewId="0" topLeftCell="A1">
      <selection activeCell="A1" sqref="A1"/>
    </sheetView>
  </sheetViews>
  <sheetFormatPr defaultColWidth="9.00390625" defaultRowHeight="13.5"/>
  <cols>
    <col min="1" max="1" width="9.50390625" style="36" customWidth="1"/>
    <col min="2" max="8" width="9.00390625" style="36" customWidth="1"/>
    <col min="9" max="9" width="12.75390625" style="36" customWidth="1"/>
    <col min="10" max="10" width="5.125" style="36" customWidth="1"/>
    <col min="11" max="16384" width="9.00390625" style="36" customWidth="1"/>
  </cols>
  <sheetData>
    <row r="1" spans="1:4" ht="17.25">
      <c r="A1" s="35"/>
      <c r="B1" s="35"/>
      <c r="C1" s="35"/>
      <c r="D1" s="35"/>
    </row>
    <row r="2" spans="1:8" ht="46.5" customHeight="1">
      <c r="A2" s="37"/>
      <c r="B2" s="37"/>
      <c r="C2" s="231" t="s">
        <v>256</v>
      </c>
      <c r="D2" s="231"/>
      <c r="E2" s="231"/>
      <c r="F2" s="231"/>
      <c r="G2" s="231"/>
      <c r="H2" s="231"/>
    </row>
    <row r="3" spans="3:8" ht="24">
      <c r="C3" s="231"/>
      <c r="D3" s="231"/>
      <c r="E3" s="231"/>
      <c r="F3" s="231"/>
      <c r="G3" s="231"/>
      <c r="H3" s="231"/>
    </row>
    <row r="4" spans="1:10" s="38" customFormat="1" ht="24.75" customHeight="1">
      <c r="A4" s="226" t="s">
        <v>83</v>
      </c>
      <c r="B4" s="226"/>
      <c r="C4" s="226"/>
      <c r="D4" s="226"/>
      <c r="E4" s="226"/>
      <c r="F4" s="226" t="s">
        <v>84</v>
      </c>
      <c r="G4" s="226"/>
      <c r="H4" s="226"/>
      <c r="I4" s="226"/>
      <c r="J4" s="226"/>
    </row>
    <row r="5" spans="1:10" s="38" customFormat="1" ht="28.5" customHeight="1">
      <c r="A5" s="39" t="s">
        <v>3</v>
      </c>
      <c r="B5" s="226" t="s">
        <v>85</v>
      </c>
      <c r="C5" s="226"/>
      <c r="D5" s="226"/>
      <c r="E5" s="226"/>
      <c r="F5" s="39" t="s">
        <v>3</v>
      </c>
      <c r="G5" s="226" t="s">
        <v>85</v>
      </c>
      <c r="H5" s="226"/>
      <c r="I5" s="226"/>
      <c r="J5" s="226"/>
    </row>
    <row r="6" spans="1:10" s="38" customFormat="1" ht="50.25" customHeight="1">
      <c r="A6" s="40"/>
      <c r="B6" s="226"/>
      <c r="C6" s="226"/>
      <c r="D6" s="226"/>
      <c r="E6" s="226"/>
      <c r="F6" s="40"/>
      <c r="G6" s="226"/>
      <c r="H6" s="226"/>
      <c r="I6" s="226"/>
      <c r="J6" s="226"/>
    </row>
    <row r="7" spans="1:10" s="38" customFormat="1" ht="50.25" customHeight="1">
      <c r="A7" s="40"/>
      <c r="B7" s="226"/>
      <c r="C7" s="226"/>
      <c r="D7" s="226"/>
      <c r="E7" s="226"/>
      <c r="F7" s="40"/>
      <c r="G7" s="226"/>
      <c r="H7" s="226"/>
      <c r="I7" s="226"/>
      <c r="J7" s="226"/>
    </row>
    <row r="8" spans="1:10" s="38" customFormat="1" ht="50.25" customHeight="1">
      <c r="A8" s="40"/>
      <c r="B8" s="226"/>
      <c r="C8" s="226"/>
      <c r="D8" s="226"/>
      <c r="E8" s="226"/>
      <c r="F8" s="40"/>
      <c r="G8" s="226"/>
      <c r="H8" s="226"/>
      <c r="I8" s="226"/>
      <c r="J8" s="226"/>
    </row>
    <row r="9" spans="1:10" ht="21">
      <c r="A9" s="41"/>
      <c r="B9" s="42"/>
      <c r="C9" s="42"/>
      <c r="D9" s="42"/>
      <c r="E9" s="41"/>
      <c r="F9" s="41"/>
      <c r="G9" s="41"/>
      <c r="H9" s="41"/>
      <c r="I9" s="41"/>
      <c r="J9" s="41"/>
    </row>
    <row r="10" spans="1:10" ht="17.25">
      <c r="A10" s="43"/>
      <c r="B10" s="41"/>
      <c r="C10" s="41"/>
      <c r="D10" s="41"/>
      <c r="E10" s="41"/>
      <c r="F10" s="44"/>
      <c r="G10" s="41"/>
      <c r="H10" s="41"/>
      <c r="I10" s="41"/>
      <c r="J10" s="41"/>
    </row>
    <row r="11" spans="1:10" ht="21" customHeight="1">
      <c r="A11" s="45"/>
      <c r="B11" s="41"/>
      <c r="C11" s="231" t="s">
        <v>257</v>
      </c>
      <c r="D11" s="231"/>
      <c r="E11" s="231"/>
      <c r="F11" s="231"/>
      <c r="G11" s="231"/>
      <c r="H11" s="231"/>
      <c r="I11" s="46"/>
      <c r="J11" s="46"/>
    </row>
    <row r="12" spans="1:10" ht="36.75" customHeight="1">
      <c r="A12" s="234" t="s">
        <v>86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33.75" customHeight="1">
      <c r="A13" s="226" t="s">
        <v>87</v>
      </c>
      <c r="B13" s="226"/>
      <c r="C13" s="226"/>
      <c r="D13" s="226"/>
      <c r="E13" s="39" t="s">
        <v>88</v>
      </c>
      <c r="F13" s="39" t="s">
        <v>89</v>
      </c>
      <c r="G13" s="47" t="s">
        <v>90</v>
      </c>
      <c r="H13" s="232" t="s">
        <v>91</v>
      </c>
      <c r="I13" s="232"/>
      <c r="J13" s="232"/>
    </row>
    <row r="14" spans="1:10" ht="50.25" customHeight="1">
      <c r="A14" s="226"/>
      <c r="B14" s="226"/>
      <c r="C14" s="226"/>
      <c r="D14" s="226"/>
      <c r="E14" s="233"/>
      <c r="F14" s="233"/>
      <c r="G14" s="48">
        <v>1</v>
      </c>
      <c r="H14" s="233"/>
      <c r="I14" s="233"/>
      <c r="J14" s="233"/>
    </row>
    <row r="15" spans="1:10" ht="50.25" customHeight="1">
      <c r="A15" s="226"/>
      <c r="B15" s="226"/>
      <c r="C15" s="226"/>
      <c r="D15" s="226"/>
      <c r="E15" s="233"/>
      <c r="F15" s="233"/>
      <c r="G15" s="48">
        <v>2</v>
      </c>
      <c r="H15" s="233"/>
      <c r="I15" s="233"/>
      <c r="J15" s="233"/>
    </row>
    <row r="16" spans="1:10" ht="50.25" customHeight="1">
      <c r="A16" s="226"/>
      <c r="B16" s="226"/>
      <c r="C16" s="226"/>
      <c r="D16" s="226"/>
      <c r="E16" s="233"/>
      <c r="F16" s="233"/>
      <c r="G16" s="48">
        <v>3</v>
      </c>
      <c r="H16" s="233"/>
      <c r="I16" s="233"/>
      <c r="J16" s="233"/>
    </row>
    <row r="17" spans="1:10" ht="28.5" customHeight="1">
      <c r="A17" s="49"/>
      <c r="B17" s="49"/>
      <c r="C17" s="49"/>
      <c r="D17" s="49"/>
      <c r="E17" s="50"/>
      <c r="F17" s="50"/>
      <c r="G17" s="51"/>
      <c r="H17" s="50"/>
      <c r="I17" s="50"/>
      <c r="J17" s="50"/>
    </row>
    <row r="18" spans="1:10" ht="57.75" customHeight="1">
      <c r="A18" s="225" t="s">
        <v>95</v>
      </c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ht="17.25">
      <c r="A19" s="41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8" customFormat="1" ht="17.25">
      <c r="A20" s="226" t="s">
        <v>0</v>
      </c>
      <c r="B20" s="226"/>
      <c r="C20" s="227">
        <f>'男子用紙'!B3</f>
        <v>0</v>
      </c>
      <c r="D20" s="227"/>
      <c r="E20" s="226" t="s">
        <v>29</v>
      </c>
      <c r="F20" s="226" t="s">
        <v>92</v>
      </c>
      <c r="G20" s="226"/>
      <c r="H20" s="228"/>
      <c r="I20" s="228"/>
      <c r="J20" s="228"/>
    </row>
    <row r="21" spans="1:10" s="38" customFormat="1" ht="70.5" customHeight="1">
      <c r="A21" s="226"/>
      <c r="B21" s="226"/>
      <c r="C21" s="227"/>
      <c r="D21" s="227"/>
      <c r="E21" s="226"/>
      <c r="F21" s="226"/>
      <c r="G21" s="226"/>
      <c r="H21" s="229">
        <f>'男子用紙'!B4</f>
        <v>0</v>
      </c>
      <c r="I21" s="230"/>
      <c r="J21" s="52" t="s">
        <v>17</v>
      </c>
    </row>
    <row r="22" spans="1:10" ht="27" customHeight="1">
      <c r="A22" s="41"/>
      <c r="B22" s="41"/>
      <c r="C22" s="53"/>
      <c r="D22" s="41"/>
      <c r="E22" s="54"/>
      <c r="F22" s="41"/>
      <c r="G22" s="55"/>
      <c r="H22" s="41"/>
      <c r="I22" s="41"/>
      <c r="J22" s="41"/>
    </row>
    <row r="23" spans="1:10" ht="26.25" customHeight="1">
      <c r="A23" s="41"/>
      <c r="B23" s="41"/>
      <c r="C23" s="55"/>
      <c r="D23" s="55"/>
      <c r="E23" s="41"/>
      <c r="F23" s="54"/>
      <c r="G23" s="41"/>
      <c r="H23" s="41"/>
      <c r="I23" s="55"/>
      <c r="J23" s="41"/>
    </row>
    <row r="24" spans="1:10" ht="17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7.25">
      <c r="A25" s="41"/>
      <c r="B25" s="41"/>
      <c r="C25" s="41"/>
      <c r="D25" s="41"/>
      <c r="E25" s="41"/>
      <c r="F25" s="41"/>
      <c r="G25" s="41"/>
      <c r="H25" s="41"/>
      <c r="I25" s="41"/>
      <c r="J25" s="41"/>
    </row>
  </sheetData>
  <sheetProtection/>
  <mergeCells count="29">
    <mergeCell ref="C2:H2"/>
    <mergeCell ref="C3:H3"/>
    <mergeCell ref="A4:E4"/>
    <mergeCell ref="F4:J4"/>
    <mergeCell ref="B5:E5"/>
    <mergeCell ref="G5:J5"/>
    <mergeCell ref="B6:E6"/>
    <mergeCell ref="G6:J6"/>
    <mergeCell ref="B7:E7"/>
    <mergeCell ref="G7:J7"/>
    <mergeCell ref="B8:E8"/>
    <mergeCell ref="G8:J8"/>
    <mergeCell ref="C11:H11"/>
    <mergeCell ref="A13:D13"/>
    <mergeCell ref="H13:J13"/>
    <mergeCell ref="A14:D16"/>
    <mergeCell ref="E14:E16"/>
    <mergeCell ref="F14:F16"/>
    <mergeCell ref="H14:J14"/>
    <mergeCell ref="H15:J15"/>
    <mergeCell ref="H16:J16"/>
    <mergeCell ref="A12:J12"/>
    <mergeCell ref="A18:J18"/>
    <mergeCell ref="A20:B21"/>
    <mergeCell ref="C20:D21"/>
    <mergeCell ref="E20:E21"/>
    <mergeCell ref="F20:G21"/>
    <mergeCell ref="H20:J20"/>
    <mergeCell ref="H21:I21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56" bestFit="1" customWidth="1"/>
    <col min="2" max="2" width="4.75390625" style="56" bestFit="1" customWidth="1"/>
    <col min="3" max="4" width="4.125" style="56" bestFit="1" customWidth="1"/>
    <col min="5" max="7" width="3.25390625" style="56" bestFit="1" customWidth="1"/>
    <col min="8" max="8" width="9.00390625" style="56" bestFit="1" customWidth="1"/>
    <col min="9" max="10" width="12.875" style="56" bestFit="1" customWidth="1"/>
    <col min="11" max="11" width="11.50390625" style="56" bestFit="1" customWidth="1"/>
    <col min="12" max="12" width="6.125" style="56" bestFit="1" customWidth="1"/>
    <col min="13" max="13" width="15.125" style="56" bestFit="1" customWidth="1"/>
    <col min="14" max="14" width="10.50390625" style="56" bestFit="1" customWidth="1"/>
    <col min="15" max="15" width="3.25390625" style="56" bestFit="1" customWidth="1"/>
    <col min="16" max="16" width="7.875" style="56" bestFit="1" customWidth="1"/>
    <col min="17" max="17" width="11.50390625" style="56" customWidth="1"/>
    <col min="18" max="18" width="6.50390625" style="56" bestFit="1" customWidth="1"/>
    <col min="19" max="19" width="7.375" style="56" bestFit="1" customWidth="1"/>
    <col min="20" max="20" width="3.25390625" style="56" bestFit="1" customWidth="1"/>
    <col min="21" max="21" width="10.125" style="56" customWidth="1"/>
    <col min="22" max="22" width="7.375" style="56" bestFit="1" customWidth="1"/>
    <col min="23" max="23" width="6.50390625" style="56" bestFit="1" customWidth="1"/>
    <col min="24" max="24" width="7.375" style="56" bestFit="1" customWidth="1"/>
    <col min="25" max="25" width="3.375" style="56" bestFit="1" customWidth="1"/>
    <col min="26" max="26" width="8.00390625" style="56" bestFit="1" customWidth="1"/>
    <col min="27" max="16384" width="9.00390625" style="56" customWidth="1"/>
  </cols>
  <sheetData>
    <row r="1" spans="1:26" ht="13.5">
      <c r="A1" s="56" t="s">
        <v>77</v>
      </c>
      <c r="B1" s="56" t="s">
        <v>78</v>
      </c>
      <c r="C1" s="56" t="s">
        <v>10</v>
      </c>
      <c r="D1" s="56" t="s">
        <v>11</v>
      </c>
      <c r="H1" s="56" t="s">
        <v>62</v>
      </c>
      <c r="I1" s="56" t="s">
        <v>30</v>
      </c>
      <c r="J1" s="56" t="s">
        <v>31</v>
      </c>
      <c r="K1" s="56" t="s">
        <v>63</v>
      </c>
      <c r="L1" s="56" t="s">
        <v>3</v>
      </c>
      <c r="M1" s="56" t="s">
        <v>64</v>
      </c>
      <c r="N1" s="56" t="s">
        <v>32</v>
      </c>
      <c r="Q1" s="56" t="s">
        <v>6</v>
      </c>
      <c r="R1" s="56" t="s">
        <v>65</v>
      </c>
      <c r="S1" s="56" t="s">
        <v>33</v>
      </c>
      <c r="V1" s="56" t="s">
        <v>7</v>
      </c>
      <c r="W1" s="56" t="s">
        <v>66</v>
      </c>
      <c r="X1" s="56" t="s">
        <v>34</v>
      </c>
      <c r="Y1" s="56" t="s">
        <v>67</v>
      </c>
      <c r="Z1" s="56" t="s">
        <v>0</v>
      </c>
    </row>
    <row r="2" spans="1:26" ht="13.5">
      <c r="A2" s="56" t="s">
        <v>28</v>
      </c>
      <c r="B2" s="56">
        <v>1</v>
      </c>
      <c r="C2" s="56">
        <f>'男子用紙'!B14</f>
        <v>0</v>
      </c>
      <c r="D2" s="56">
        <f>'男子用紙'!C14</f>
        <v>0</v>
      </c>
      <c r="E2" s="56">
        <f aca="true" t="shared" si="0" ref="E2:F4">LEN(C2)</f>
        <v>1</v>
      </c>
      <c r="F2" s="56">
        <f t="shared" si="0"/>
        <v>1</v>
      </c>
      <c r="G2" s="56">
        <f>SUM(E2:F2)</f>
        <v>2</v>
      </c>
      <c r="H2" s="56" t="str">
        <f>IF(G2&lt;=3,C2&amp;"　　"&amp;D2&amp;"("&amp;L2&amp;")",IF(G2=4,C2&amp;"　"&amp;D2&amp;"("&amp;L2&amp;")",IF(G2&gt;=5,C2&amp;D2&amp;"("&amp;L2&amp;")")))</f>
        <v>0　　0(0)</v>
      </c>
      <c r="I2" s="56">
        <f>'男子用紙'!B13</f>
        <v>0</v>
      </c>
      <c r="J2" s="56">
        <f>'男子用紙'!C13</f>
        <v>0</v>
      </c>
      <c r="K2" s="56" t="str">
        <f>I2&amp;"　"&amp;J2</f>
        <v>0　0</v>
      </c>
      <c r="L2" s="56">
        <f>'男子用紙'!E13</f>
        <v>0</v>
      </c>
      <c r="M2" s="56">
        <f>'男子用紙'!F13</f>
        <v>0</v>
      </c>
      <c r="N2" s="56">
        <f>'男子用紙'!G13</f>
        <v>0</v>
      </c>
      <c r="O2" s="56" t="str">
        <f>ASC(LEFT(N2,1))</f>
        <v>0</v>
      </c>
      <c r="P2" s="56">
        <f>IF(O2="1","10",IF(O2="2","20",IF(O2="3","30",IF(O2="共","00",IF(O2="低","40","")))))</f>
      </c>
      <c r="Q2" s="56">
        <f>'男子用紙'!H13</f>
        <v>0</v>
      </c>
      <c r="R2" s="56" t="e">
        <f>VLOOKUP(Q2,$I$74:$J$87,2,FALSE)&amp;P2</f>
        <v>#N/A</v>
      </c>
      <c r="S2" s="56">
        <f>'男子用紙'!I13</f>
        <v>0</v>
      </c>
      <c r="T2" s="56" t="str">
        <f>ASC(LEFT(S2,1))</f>
        <v>0</v>
      </c>
      <c r="U2" s="56">
        <f>IF(T2="1","10",IF(T2="2","20",IF(T2="3","30",IF(T2="共","00",IF(T2="低","40","")))))</f>
      </c>
      <c r="V2" s="56">
        <f>'男子用紙'!J13</f>
        <v>0</v>
      </c>
      <c r="W2" s="56" t="e">
        <f>VLOOKUP(V2,$I$74:$J$87,2,FALSE)&amp;U2</f>
        <v>#N/A</v>
      </c>
      <c r="X2" s="56">
        <f>'男子用紙'!K13</f>
        <v>0</v>
      </c>
      <c r="Y2" s="56">
        <f>'男子用紙'!L13</f>
        <v>0</v>
      </c>
      <c r="Z2" s="56">
        <f>'男子用紙'!$B$3</f>
        <v>0</v>
      </c>
    </row>
    <row r="3" spans="1:26" ht="13.5">
      <c r="A3" s="56" t="s">
        <v>28</v>
      </c>
      <c r="B3" s="56">
        <v>2</v>
      </c>
      <c r="C3" s="56">
        <f>'男子用紙'!B16</f>
        <v>0</v>
      </c>
      <c r="D3" s="56">
        <f>'男子用紙'!C16</f>
        <v>0</v>
      </c>
      <c r="E3" s="56">
        <f t="shared" si="0"/>
        <v>1</v>
      </c>
      <c r="F3" s="56">
        <f t="shared" si="0"/>
        <v>1</v>
      </c>
      <c r="G3" s="56">
        <f>SUM(E3:F3)</f>
        <v>2</v>
      </c>
      <c r="H3" s="56" t="str">
        <f>IF(G3&lt;=3,C3&amp;"　　"&amp;D3&amp;"("&amp;L3&amp;")",IF(G3=4,C3&amp;"　"&amp;D3&amp;"("&amp;L3&amp;")",IF(G3&gt;=5,C3&amp;D3&amp;"("&amp;L3&amp;")")))</f>
        <v>0　　0(0)</v>
      </c>
      <c r="I3" s="56">
        <f>'男子用紙'!B15</f>
        <v>0</v>
      </c>
      <c r="J3" s="56">
        <f>'男子用紙'!C15</f>
        <v>0</v>
      </c>
      <c r="K3" s="56" t="str">
        <f aca="true" t="shared" si="1" ref="K3:K62">I3&amp;"　"&amp;J3</f>
        <v>0　0</v>
      </c>
      <c r="L3" s="56">
        <f>'男子用紙'!E15</f>
        <v>0</v>
      </c>
      <c r="M3" s="56">
        <f>'男子用紙'!F15</f>
        <v>0</v>
      </c>
      <c r="N3" s="56">
        <f>'男子用紙'!G15</f>
        <v>0</v>
      </c>
      <c r="O3" s="56" t="str">
        <f>ASC(LEFT(N3,1))</f>
        <v>0</v>
      </c>
      <c r="P3" s="56">
        <f aca="true" t="shared" si="2" ref="P3:P62">IF(O3="1","10",IF(O3="2","20",IF(O3="3","30",IF(O3="共","00",IF(O3="低","40","")))))</f>
      </c>
      <c r="Q3" s="56">
        <f>'男子用紙'!H15</f>
        <v>0</v>
      </c>
      <c r="R3" s="56" t="e">
        <f>VLOOKUP(Q3,$I$74:$J$87,2,FALSE)&amp;P3</f>
        <v>#N/A</v>
      </c>
      <c r="S3" s="56">
        <f>'男子用紙'!I15</f>
        <v>0</v>
      </c>
      <c r="T3" s="56" t="str">
        <f>ASC(LEFT(S3,1))</f>
        <v>0</v>
      </c>
      <c r="U3" s="56">
        <f aca="true" t="shared" si="3" ref="U3:U62">IF(T3="1","10",IF(T3="2","20",IF(T3="3","30",IF(T3="共","00",IF(T3="低","40","")))))</f>
      </c>
      <c r="V3" s="56">
        <f>'男子用紙'!J15</f>
        <v>0</v>
      </c>
      <c r="W3" s="56" t="e">
        <f aca="true" t="shared" si="4" ref="W3:W30">VLOOKUP(V3,$I$74:$J$87,2,FALSE)&amp;U3</f>
        <v>#N/A</v>
      </c>
      <c r="X3" s="56">
        <f>'男子用紙'!K15</f>
        <v>0</v>
      </c>
      <c r="Y3" s="56">
        <f>'男子用紙'!L15</f>
        <v>0</v>
      </c>
      <c r="Z3" s="56">
        <f>'男子用紙'!$B$3</f>
        <v>0</v>
      </c>
    </row>
    <row r="4" spans="1:26" ht="13.5">
      <c r="A4" s="56" t="s">
        <v>28</v>
      </c>
      <c r="B4" s="56">
        <v>3</v>
      </c>
      <c r="C4" s="56">
        <f>'男子用紙'!B18</f>
        <v>0</v>
      </c>
      <c r="D4" s="56">
        <f>'男子用紙'!C18</f>
        <v>0</v>
      </c>
      <c r="E4" s="56">
        <f t="shared" si="0"/>
        <v>1</v>
      </c>
      <c r="F4" s="56">
        <f t="shared" si="0"/>
        <v>1</v>
      </c>
      <c r="G4" s="56">
        <f>SUM(E4:F4)</f>
        <v>2</v>
      </c>
      <c r="H4" s="56" t="str">
        <f>IF(G4&lt;=3,C4&amp;"　　"&amp;D4&amp;"("&amp;L4&amp;")",IF(G4=4,C4&amp;"　"&amp;D4&amp;"("&amp;L4&amp;")",IF(G4&gt;=5,C4&amp;D4&amp;"("&amp;L4&amp;")")))</f>
        <v>0　　0(0)</v>
      </c>
      <c r="I4" s="56">
        <f>'男子用紙'!B17</f>
        <v>0</v>
      </c>
      <c r="J4" s="56">
        <f>'男子用紙'!C17</f>
        <v>0</v>
      </c>
      <c r="K4" s="56" t="str">
        <f t="shared" si="1"/>
        <v>0　0</v>
      </c>
      <c r="L4" s="56">
        <f>'男子用紙'!E17</f>
        <v>0</v>
      </c>
      <c r="M4" s="56">
        <f>'男子用紙'!F17</f>
        <v>0</v>
      </c>
      <c r="N4" s="56">
        <f>'男子用紙'!G17</f>
        <v>0</v>
      </c>
      <c r="O4" s="56" t="str">
        <f>ASC(LEFT(N4,1))</f>
        <v>0</v>
      </c>
      <c r="P4" s="56">
        <f t="shared" si="2"/>
      </c>
      <c r="Q4" s="56">
        <f>'男子用紙'!H17</f>
        <v>0</v>
      </c>
      <c r="R4" s="56" t="e">
        <f aca="true" t="shared" si="5" ref="R4:R31">VLOOKUP(Q4,$I$74:$J$87,2,FALSE)&amp;P4</f>
        <v>#N/A</v>
      </c>
      <c r="S4" s="56">
        <f>'男子用紙'!I17</f>
        <v>0</v>
      </c>
      <c r="T4" s="56" t="str">
        <f>ASC(LEFT(S4,1))</f>
        <v>0</v>
      </c>
      <c r="U4" s="56">
        <f t="shared" si="3"/>
      </c>
      <c r="V4" s="56">
        <f>'男子用紙'!J17</f>
        <v>0</v>
      </c>
      <c r="W4" s="56" t="e">
        <f t="shared" si="4"/>
        <v>#N/A</v>
      </c>
      <c r="X4" s="56">
        <f>'男子用紙'!K17</f>
        <v>0</v>
      </c>
      <c r="Y4" s="56">
        <f>'男子用紙'!L17</f>
        <v>0</v>
      </c>
      <c r="Z4" s="56">
        <f>'男子用紙'!$B$3</f>
        <v>0</v>
      </c>
    </row>
    <row r="5" spans="1:26" ht="13.5">
      <c r="A5" s="56" t="s">
        <v>28</v>
      </c>
      <c r="B5" s="56">
        <v>4</v>
      </c>
      <c r="C5" s="56">
        <f>'男子用紙'!B20</f>
        <v>0</v>
      </c>
      <c r="D5" s="56">
        <f>'男子用紙'!C20</f>
        <v>0</v>
      </c>
      <c r="E5" s="56">
        <f aca="true" t="shared" si="6" ref="E5:E31">LEN(C5)</f>
        <v>1</v>
      </c>
      <c r="F5" s="56">
        <f aca="true" t="shared" si="7" ref="F5:F31">LEN(D5)</f>
        <v>1</v>
      </c>
      <c r="G5" s="56">
        <f aca="true" t="shared" si="8" ref="G5:G31">SUM(E5:F5)</f>
        <v>2</v>
      </c>
      <c r="H5" s="56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56">
        <f>'男子用紙'!B19</f>
        <v>0</v>
      </c>
      <c r="J5" s="56">
        <f>'男子用紙'!C19</f>
        <v>0</v>
      </c>
      <c r="K5" s="56" t="str">
        <f t="shared" si="1"/>
        <v>0　0</v>
      </c>
      <c r="L5" s="56">
        <f>'男子用紙'!E19</f>
        <v>0</v>
      </c>
      <c r="M5" s="56">
        <f>'男子用紙'!F19</f>
        <v>0</v>
      </c>
      <c r="N5" s="56">
        <f>'男子用紙'!G19</f>
        <v>0</v>
      </c>
      <c r="O5" s="56" t="str">
        <f aca="true" t="shared" si="10" ref="O5:O62">ASC(LEFT(N5,1))</f>
        <v>0</v>
      </c>
      <c r="P5" s="56">
        <f t="shared" si="2"/>
      </c>
      <c r="Q5" s="56">
        <f>'男子用紙'!H19</f>
        <v>0</v>
      </c>
      <c r="R5" s="56" t="e">
        <f t="shared" si="5"/>
        <v>#N/A</v>
      </c>
      <c r="S5" s="56">
        <f>'男子用紙'!I19</f>
        <v>0</v>
      </c>
      <c r="T5" s="56" t="str">
        <f aca="true" t="shared" si="11" ref="T5:T62">ASC(LEFT(S5,1))</f>
        <v>0</v>
      </c>
      <c r="U5" s="56">
        <f t="shared" si="3"/>
      </c>
      <c r="V5" s="56">
        <f>'男子用紙'!J19</f>
        <v>0</v>
      </c>
      <c r="W5" s="56" t="e">
        <f t="shared" si="4"/>
        <v>#N/A</v>
      </c>
      <c r="X5" s="56">
        <f>'男子用紙'!K19</f>
        <v>0</v>
      </c>
      <c r="Y5" s="56">
        <f>'男子用紙'!L19</f>
        <v>0</v>
      </c>
      <c r="Z5" s="56">
        <f>'男子用紙'!$B$3</f>
        <v>0</v>
      </c>
    </row>
    <row r="6" spans="1:26" ht="13.5">
      <c r="A6" s="56" t="s">
        <v>28</v>
      </c>
      <c r="B6" s="56">
        <v>5</v>
      </c>
      <c r="C6" s="56">
        <f>'男子用紙'!B22</f>
        <v>0</v>
      </c>
      <c r="D6" s="56">
        <f>'男子用紙'!C22</f>
        <v>0</v>
      </c>
      <c r="E6" s="56">
        <f t="shared" si="6"/>
        <v>1</v>
      </c>
      <c r="F6" s="56">
        <f t="shared" si="7"/>
        <v>1</v>
      </c>
      <c r="G6" s="56">
        <f t="shared" si="8"/>
        <v>2</v>
      </c>
      <c r="H6" s="56" t="str">
        <f t="shared" si="9"/>
        <v>0　　0(0)</v>
      </c>
      <c r="I6" s="56">
        <f>'男子用紙'!B21</f>
        <v>0</v>
      </c>
      <c r="J6" s="56">
        <f>'男子用紙'!C21</f>
        <v>0</v>
      </c>
      <c r="K6" s="56" t="str">
        <f t="shared" si="1"/>
        <v>0　0</v>
      </c>
      <c r="L6" s="56">
        <f>'男子用紙'!E21</f>
        <v>0</v>
      </c>
      <c r="M6" s="56">
        <f>'男子用紙'!F21</f>
        <v>0</v>
      </c>
      <c r="N6" s="56">
        <f>'男子用紙'!G21</f>
        <v>0</v>
      </c>
      <c r="O6" s="56" t="str">
        <f t="shared" si="10"/>
        <v>0</v>
      </c>
      <c r="P6" s="56">
        <f t="shared" si="2"/>
      </c>
      <c r="Q6" s="56">
        <f>'男子用紙'!H21</f>
        <v>0</v>
      </c>
      <c r="R6" s="56" t="e">
        <f t="shared" si="5"/>
        <v>#N/A</v>
      </c>
      <c r="S6" s="56">
        <f>'男子用紙'!I21</f>
        <v>0</v>
      </c>
      <c r="T6" s="56" t="str">
        <f t="shared" si="11"/>
        <v>0</v>
      </c>
      <c r="U6" s="56">
        <f t="shared" si="3"/>
      </c>
      <c r="V6" s="56">
        <f>'男子用紙'!J21</f>
        <v>0</v>
      </c>
      <c r="W6" s="56" t="e">
        <f t="shared" si="4"/>
        <v>#N/A</v>
      </c>
      <c r="X6" s="56">
        <f>'男子用紙'!K21</f>
        <v>0</v>
      </c>
      <c r="Y6" s="56">
        <f>'男子用紙'!L21</f>
        <v>0</v>
      </c>
      <c r="Z6" s="56">
        <f>'男子用紙'!$B$3</f>
        <v>0</v>
      </c>
    </row>
    <row r="7" spans="1:26" ht="13.5">
      <c r="A7" s="56" t="s">
        <v>28</v>
      </c>
      <c r="B7" s="56">
        <v>6</v>
      </c>
      <c r="C7" s="56">
        <f>'男子用紙'!B24</f>
        <v>0</v>
      </c>
      <c r="D7" s="56">
        <f>'男子用紙'!C24</f>
        <v>0</v>
      </c>
      <c r="E7" s="56">
        <f t="shared" si="6"/>
        <v>1</v>
      </c>
      <c r="F7" s="56">
        <f t="shared" si="7"/>
        <v>1</v>
      </c>
      <c r="G7" s="56">
        <f t="shared" si="8"/>
        <v>2</v>
      </c>
      <c r="H7" s="56" t="str">
        <f t="shared" si="9"/>
        <v>0　　0(0)</v>
      </c>
      <c r="I7" s="56">
        <f>'男子用紙'!B23</f>
        <v>0</v>
      </c>
      <c r="J7" s="56">
        <f>'男子用紙'!C23</f>
        <v>0</v>
      </c>
      <c r="K7" s="56" t="str">
        <f t="shared" si="1"/>
        <v>0　0</v>
      </c>
      <c r="L7" s="56">
        <f>'男子用紙'!E23</f>
        <v>0</v>
      </c>
      <c r="M7" s="56">
        <f>'男子用紙'!F23</f>
        <v>0</v>
      </c>
      <c r="N7" s="56">
        <f>'男子用紙'!G23</f>
        <v>0</v>
      </c>
      <c r="O7" s="56" t="str">
        <f t="shared" si="10"/>
        <v>0</v>
      </c>
      <c r="P7" s="56">
        <f t="shared" si="2"/>
      </c>
      <c r="Q7" s="56">
        <f>'男子用紙'!H23</f>
        <v>0</v>
      </c>
      <c r="R7" s="56" t="e">
        <f t="shared" si="5"/>
        <v>#N/A</v>
      </c>
      <c r="S7" s="56">
        <f>'男子用紙'!I23</f>
        <v>0</v>
      </c>
      <c r="T7" s="56" t="str">
        <f t="shared" si="11"/>
        <v>0</v>
      </c>
      <c r="U7" s="56">
        <f t="shared" si="3"/>
      </c>
      <c r="V7" s="56">
        <f>'男子用紙'!J23</f>
        <v>0</v>
      </c>
      <c r="W7" s="56" t="e">
        <f t="shared" si="4"/>
        <v>#N/A</v>
      </c>
      <c r="X7" s="56">
        <f>'男子用紙'!K23</f>
        <v>0</v>
      </c>
      <c r="Y7" s="56">
        <f>'男子用紙'!L23</f>
        <v>0</v>
      </c>
      <c r="Z7" s="56">
        <f>'男子用紙'!$B$3</f>
        <v>0</v>
      </c>
    </row>
    <row r="8" spans="1:26" ht="13.5">
      <c r="A8" s="56" t="s">
        <v>28</v>
      </c>
      <c r="B8" s="56">
        <v>7</v>
      </c>
      <c r="C8" s="56">
        <f>'男子用紙'!B26</f>
        <v>0</v>
      </c>
      <c r="D8" s="56">
        <f>'男子用紙'!C26</f>
        <v>0</v>
      </c>
      <c r="E8" s="56">
        <f t="shared" si="6"/>
        <v>1</v>
      </c>
      <c r="F8" s="56">
        <f t="shared" si="7"/>
        <v>1</v>
      </c>
      <c r="G8" s="56">
        <f t="shared" si="8"/>
        <v>2</v>
      </c>
      <c r="H8" s="56" t="str">
        <f t="shared" si="9"/>
        <v>0　　0(0)</v>
      </c>
      <c r="I8" s="56">
        <f>'男子用紙'!B25</f>
        <v>0</v>
      </c>
      <c r="J8" s="56">
        <f>'男子用紙'!C25</f>
        <v>0</v>
      </c>
      <c r="K8" s="56" t="str">
        <f t="shared" si="1"/>
        <v>0　0</v>
      </c>
      <c r="L8" s="56">
        <f>'男子用紙'!E25</f>
        <v>0</v>
      </c>
      <c r="M8" s="56">
        <f>'男子用紙'!F25</f>
        <v>0</v>
      </c>
      <c r="N8" s="56">
        <f>'男子用紙'!G25</f>
        <v>0</v>
      </c>
      <c r="O8" s="56" t="str">
        <f t="shared" si="10"/>
        <v>0</v>
      </c>
      <c r="P8" s="56">
        <f t="shared" si="2"/>
      </c>
      <c r="Q8" s="56">
        <f>'男子用紙'!H25</f>
        <v>0</v>
      </c>
      <c r="R8" s="56" t="e">
        <f t="shared" si="5"/>
        <v>#N/A</v>
      </c>
      <c r="S8" s="56">
        <f>'男子用紙'!I25</f>
        <v>0</v>
      </c>
      <c r="T8" s="56" t="str">
        <f t="shared" si="11"/>
        <v>0</v>
      </c>
      <c r="U8" s="56">
        <f t="shared" si="3"/>
      </c>
      <c r="V8" s="56">
        <f>'男子用紙'!J25</f>
        <v>0</v>
      </c>
      <c r="W8" s="56" t="e">
        <f t="shared" si="4"/>
        <v>#N/A</v>
      </c>
      <c r="X8" s="56">
        <f>'男子用紙'!K25</f>
        <v>0</v>
      </c>
      <c r="Y8" s="56">
        <f>'男子用紙'!L25</f>
        <v>0</v>
      </c>
      <c r="Z8" s="56">
        <f>'男子用紙'!$B$3</f>
        <v>0</v>
      </c>
    </row>
    <row r="9" spans="1:26" ht="13.5">
      <c r="A9" s="56" t="s">
        <v>28</v>
      </c>
      <c r="B9" s="56">
        <v>8</v>
      </c>
      <c r="C9" s="56">
        <f>'男子用紙'!B28</f>
        <v>0</v>
      </c>
      <c r="D9" s="56">
        <f>'男子用紙'!C28</f>
        <v>0</v>
      </c>
      <c r="E9" s="56">
        <f t="shared" si="6"/>
        <v>1</v>
      </c>
      <c r="F9" s="56">
        <f t="shared" si="7"/>
        <v>1</v>
      </c>
      <c r="G9" s="56">
        <f t="shared" si="8"/>
        <v>2</v>
      </c>
      <c r="H9" s="56" t="str">
        <f t="shared" si="9"/>
        <v>0　　0(0)</v>
      </c>
      <c r="I9" s="56">
        <f>'男子用紙'!B27</f>
        <v>0</v>
      </c>
      <c r="J9" s="56">
        <f>'男子用紙'!C27</f>
        <v>0</v>
      </c>
      <c r="K9" s="56" t="str">
        <f t="shared" si="1"/>
        <v>0　0</v>
      </c>
      <c r="L9" s="56">
        <f>'男子用紙'!E27</f>
        <v>0</v>
      </c>
      <c r="M9" s="56">
        <f>'男子用紙'!F27</f>
        <v>0</v>
      </c>
      <c r="N9" s="56">
        <f>'男子用紙'!G27</f>
        <v>0</v>
      </c>
      <c r="O9" s="56" t="str">
        <f t="shared" si="10"/>
        <v>0</v>
      </c>
      <c r="P9" s="56">
        <f t="shared" si="2"/>
      </c>
      <c r="Q9" s="56">
        <f>'男子用紙'!H27</f>
        <v>0</v>
      </c>
      <c r="R9" s="56" t="e">
        <f t="shared" si="5"/>
        <v>#N/A</v>
      </c>
      <c r="S9" s="56">
        <f>'男子用紙'!I27</f>
        <v>0</v>
      </c>
      <c r="T9" s="56" t="str">
        <f t="shared" si="11"/>
        <v>0</v>
      </c>
      <c r="U9" s="56">
        <f t="shared" si="3"/>
      </c>
      <c r="V9" s="56">
        <f>'男子用紙'!J27</f>
        <v>0</v>
      </c>
      <c r="W9" s="56" t="e">
        <f t="shared" si="4"/>
        <v>#N/A</v>
      </c>
      <c r="X9" s="56">
        <f>'男子用紙'!K27</f>
        <v>0</v>
      </c>
      <c r="Y9" s="56">
        <f>'男子用紙'!L27</f>
        <v>0</v>
      </c>
      <c r="Z9" s="56">
        <f>'男子用紙'!$B$3</f>
        <v>0</v>
      </c>
    </row>
    <row r="10" spans="1:26" ht="13.5">
      <c r="A10" s="56" t="s">
        <v>28</v>
      </c>
      <c r="B10" s="56">
        <v>9</v>
      </c>
      <c r="C10" s="56">
        <f>'男子用紙'!B30</f>
        <v>0</v>
      </c>
      <c r="D10" s="56">
        <f>'男子用紙'!C30</f>
        <v>0</v>
      </c>
      <c r="E10" s="56">
        <f t="shared" si="6"/>
        <v>1</v>
      </c>
      <c r="F10" s="56">
        <f t="shared" si="7"/>
        <v>1</v>
      </c>
      <c r="G10" s="56">
        <f t="shared" si="8"/>
        <v>2</v>
      </c>
      <c r="H10" s="56" t="str">
        <f t="shared" si="9"/>
        <v>0　　0(0)</v>
      </c>
      <c r="I10" s="56">
        <f>'男子用紙'!B29</f>
        <v>0</v>
      </c>
      <c r="J10" s="56">
        <f>'男子用紙'!C29</f>
        <v>0</v>
      </c>
      <c r="K10" s="56" t="str">
        <f t="shared" si="1"/>
        <v>0　0</v>
      </c>
      <c r="L10" s="56">
        <f>'男子用紙'!E29</f>
        <v>0</v>
      </c>
      <c r="M10" s="56">
        <f>'男子用紙'!F29</f>
        <v>0</v>
      </c>
      <c r="N10" s="56">
        <f>'男子用紙'!G29</f>
        <v>0</v>
      </c>
      <c r="O10" s="56" t="str">
        <f t="shared" si="10"/>
        <v>0</v>
      </c>
      <c r="P10" s="56">
        <f t="shared" si="2"/>
      </c>
      <c r="Q10" s="56">
        <f>'男子用紙'!H29</f>
        <v>0</v>
      </c>
      <c r="R10" s="56" t="e">
        <f t="shared" si="5"/>
        <v>#N/A</v>
      </c>
      <c r="S10" s="56">
        <f>'男子用紙'!I29</f>
        <v>0</v>
      </c>
      <c r="T10" s="56" t="str">
        <f t="shared" si="11"/>
        <v>0</v>
      </c>
      <c r="U10" s="56">
        <f t="shared" si="3"/>
      </c>
      <c r="V10" s="56">
        <f>'男子用紙'!J29</f>
        <v>0</v>
      </c>
      <c r="W10" s="56" t="e">
        <f t="shared" si="4"/>
        <v>#N/A</v>
      </c>
      <c r="X10" s="56">
        <f>'男子用紙'!K29</f>
        <v>0</v>
      </c>
      <c r="Y10" s="56">
        <f>'男子用紙'!L29</f>
        <v>0</v>
      </c>
      <c r="Z10" s="56">
        <f>'男子用紙'!$B$3</f>
        <v>0</v>
      </c>
    </row>
    <row r="11" spans="1:26" ht="13.5">
      <c r="A11" s="56" t="s">
        <v>28</v>
      </c>
      <c r="B11" s="56">
        <v>10</v>
      </c>
      <c r="C11" s="56">
        <f>'男子用紙'!B32</f>
        <v>0</v>
      </c>
      <c r="D11" s="56">
        <f>'男子用紙'!C32</f>
        <v>0</v>
      </c>
      <c r="E11" s="56">
        <f t="shared" si="6"/>
        <v>1</v>
      </c>
      <c r="F11" s="56">
        <f t="shared" si="7"/>
        <v>1</v>
      </c>
      <c r="G11" s="56">
        <f t="shared" si="8"/>
        <v>2</v>
      </c>
      <c r="H11" s="56" t="str">
        <f t="shared" si="9"/>
        <v>0　　0(0)</v>
      </c>
      <c r="I11" s="56">
        <f>'男子用紙'!B31</f>
        <v>0</v>
      </c>
      <c r="J11" s="56">
        <f>'男子用紙'!C31</f>
        <v>0</v>
      </c>
      <c r="K11" s="56" t="str">
        <f t="shared" si="1"/>
        <v>0　0</v>
      </c>
      <c r="L11" s="56">
        <f>'男子用紙'!E31</f>
        <v>0</v>
      </c>
      <c r="M11" s="56">
        <f>'男子用紙'!F31</f>
        <v>0</v>
      </c>
      <c r="N11" s="56">
        <f>'男子用紙'!G31</f>
        <v>0</v>
      </c>
      <c r="O11" s="56" t="str">
        <f t="shared" si="10"/>
        <v>0</v>
      </c>
      <c r="P11" s="56">
        <f t="shared" si="2"/>
      </c>
      <c r="Q11" s="56">
        <f>'男子用紙'!H31</f>
        <v>0</v>
      </c>
      <c r="R11" s="56" t="e">
        <f t="shared" si="5"/>
        <v>#N/A</v>
      </c>
      <c r="S11" s="56">
        <f>'男子用紙'!I31</f>
        <v>0</v>
      </c>
      <c r="T11" s="56" t="str">
        <f t="shared" si="11"/>
        <v>0</v>
      </c>
      <c r="U11" s="56">
        <f t="shared" si="3"/>
      </c>
      <c r="V11" s="56">
        <f>'男子用紙'!J31</f>
        <v>0</v>
      </c>
      <c r="W11" s="56" t="e">
        <f t="shared" si="4"/>
        <v>#N/A</v>
      </c>
      <c r="X11" s="56">
        <f>'男子用紙'!K31</f>
        <v>0</v>
      </c>
      <c r="Y11" s="56">
        <f>'男子用紙'!L31</f>
        <v>0</v>
      </c>
      <c r="Z11" s="56">
        <f>'男子用紙'!$B$3</f>
        <v>0</v>
      </c>
    </row>
    <row r="12" spans="1:26" ht="13.5">
      <c r="A12" s="56" t="s">
        <v>28</v>
      </c>
      <c r="B12" s="56">
        <v>11</v>
      </c>
      <c r="C12" s="56">
        <f>'男子用紙'!B34</f>
        <v>0</v>
      </c>
      <c r="D12" s="56">
        <f>'男子用紙'!C34</f>
        <v>0</v>
      </c>
      <c r="E12" s="56">
        <f t="shared" si="6"/>
        <v>1</v>
      </c>
      <c r="F12" s="56">
        <f t="shared" si="7"/>
        <v>1</v>
      </c>
      <c r="G12" s="56">
        <f t="shared" si="8"/>
        <v>2</v>
      </c>
      <c r="H12" s="56" t="str">
        <f t="shared" si="9"/>
        <v>0　　0(0)</v>
      </c>
      <c r="I12" s="56">
        <f>'男子用紙'!B33</f>
        <v>0</v>
      </c>
      <c r="J12" s="56">
        <f>'男子用紙'!C33</f>
        <v>0</v>
      </c>
      <c r="K12" s="56" t="str">
        <f t="shared" si="1"/>
        <v>0　0</v>
      </c>
      <c r="L12" s="56">
        <f>'男子用紙'!E33</f>
        <v>0</v>
      </c>
      <c r="M12" s="56">
        <f>'男子用紙'!F33</f>
        <v>0</v>
      </c>
      <c r="N12" s="56">
        <f>'男子用紙'!G33</f>
        <v>0</v>
      </c>
      <c r="O12" s="56" t="str">
        <f t="shared" si="10"/>
        <v>0</v>
      </c>
      <c r="P12" s="56">
        <f t="shared" si="2"/>
      </c>
      <c r="Q12" s="56">
        <f>'男子用紙'!H33</f>
        <v>0</v>
      </c>
      <c r="R12" s="56" t="e">
        <f t="shared" si="5"/>
        <v>#N/A</v>
      </c>
      <c r="S12" s="56">
        <f>'男子用紙'!I33</f>
        <v>0</v>
      </c>
      <c r="T12" s="56" t="str">
        <f t="shared" si="11"/>
        <v>0</v>
      </c>
      <c r="U12" s="56">
        <f t="shared" si="3"/>
      </c>
      <c r="V12" s="56">
        <f>'男子用紙'!J33</f>
        <v>0</v>
      </c>
      <c r="W12" s="56" t="e">
        <f t="shared" si="4"/>
        <v>#N/A</v>
      </c>
      <c r="X12" s="56">
        <f>'男子用紙'!K33</f>
        <v>0</v>
      </c>
      <c r="Y12" s="56">
        <f>'男子用紙'!L33</f>
        <v>0</v>
      </c>
      <c r="Z12" s="56">
        <f>'男子用紙'!$B$3</f>
        <v>0</v>
      </c>
    </row>
    <row r="13" spans="1:26" ht="13.5">
      <c r="A13" s="56" t="s">
        <v>28</v>
      </c>
      <c r="B13" s="56">
        <v>12</v>
      </c>
      <c r="C13" s="56">
        <f>'男子用紙'!B36</f>
        <v>0</v>
      </c>
      <c r="D13" s="56">
        <f>'男子用紙'!C36</f>
        <v>0</v>
      </c>
      <c r="E13" s="56">
        <f t="shared" si="6"/>
        <v>1</v>
      </c>
      <c r="F13" s="56">
        <f t="shared" si="7"/>
        <v>1</v>
      </c>
      <c r="G13" s="56">
        <f t="shared" si="8"/>
        <v>2</v>
      </c>
      <c r="H13" s="56" t="str">
        <f t="shared" si="9"/>
        <v>0　　0(0)</v>
      </c>
      <c r="I13" s="56">
        <f>'男子用紙'!B35</f>
        <v>0</v>
      </c>
      <c r="J13" s="56">
        <f>'男子用紙'!C35</f>
        <v>0</v>
      </c>
      <c r="K13" s="56" t="str">
        <f t="shared" si="1"/>
        <v>0　0</v>
      </c>
      <c r="L13" s="56">
        <f>'男子用紙'!E35</f>
        <v>0</v>
      </c>
      <c r="M13" s="56">
        <f>'男子用紙'!F35</f>
        <v>0</v>
      </c>
      <c r="N13" s="56">
        <f>'男子用紙'!G35</f>
        <v>0</v>
      </c>
      <c r="O13" s="56" t="str">
        <f t="shared" si="10"/>
        <v>0</v>
      </c>
      <c r="P13" s="56">
        <f t="shared" si="2"/>
      </c>
      <c r="Q13" s="56">
        <f>'男子用紙'!H35</f>
        <v>0</v>
      </c>
      <c r="R13" s="56" t="e">
        <f t="shared" si="5"/>
        <v>#N/A</v>
      </c>
      <c r="S13" s="56">
        <f>'男子用紙'!I35</f>
        <v>0</v>
      </c>
      <c r="T13" s="56" t="str">
        <f t="shared" si="11"/>
        <v>0</v>
      </c>
      <c r="U13" s="56">
        <f t="shared" si="3"/>
      </c>
      <c r="V13" s="56">
        <f>'男子用紙'!J35</f>
        <v>0</v>
      </c>
      <c r="W13" s="56" t="e">
        <f t="shared" si="4"/>
        <v>#N/A</v>
      </c>
      <c r="X13" s="56">
        <f>'男子用紙'!K35</f>
        <v>0</v>
      </c>
      <c r="Y13" s="56">
        <f>'男子用紙'!L35</f>
        <v>0</v>
      </c>
      <c r="Z13" s="56">
        <f>'男子用紙'!$B$3</f>
        <v>0</v>
      </c>
    </row>
    <row r="14" spans="1:26" ht="13.5">
      <c r="A14" s="56" t="s">
        <v>28</v>
      </c>
      <c r="B14" s="56">
        <v>13</v>
      </c>
      <c r="C14" s="56">
        <f>'男子用紙'!B38</f>
        <v>0</v>
      </c>
      <c r="D14" s="56">
        <f>'男子用紙'!C38</f>
        <v>0</v>
      </c>
      <c r="E14" s="56">
        <f t="shared" si="6"/>
        <v>1</v>
      </c>
      <c r="F14" s="56">
        <f t="shared" si="7"/>
        <v>1</v>
      </c>
      <c r="G14" s="56">
        <f t="shared" si="8"/>
        <v>2</v>
      </c>
      <c r="H14" s="56" t="str">
        <f t="shared" si="9"/>
        <v>0　　0(0)</v>
      </c>
      <c r="I14" s="56">
        <f>'男子用紙'!B37</f>
        <v>0</v>
      </c>
      <c r="J14" s="56">
        <f>'男子用紙'!C37</f>
        <v>0</v>
      </c>
      <c r="K14" s="56" t="str">
        <f t="shared" si="1"/>
        <v>0　0</v>
      </c>
      <c r="L14" s="56">
        <f>'男子用紙'!E37</f>
        <v>0</v>
      </c>
      <c r="M14" s="56">
        <f>'男子用紙'!F37</f>
        <v>0</v>
      </c>
      <c r="N14" s="56">
        <f>'男子用紙'!G37</f>
        <v>0</v>
      </c>
      <c r="O14" s="56" t="str">
        <f t="shared" si="10"/>
        <v>0</v>
      </c>
      <c r="P14" s="56">
        <f t="shared" si="2"/>
      </c>
      <c r="Q14" s="56">
        <f>'男子用紙'!H37</f>
        <v>0</v>
      </c>
      <c r="R14" s="56" t="e">
        <f t="shared" si="5"/>
        <v>#N/A</v>
      </c>
      <c r="S14" s="56">
        <f>'男子用紙'!I37</f>
        <v>0</v>
      </c>
      <c r="T14" s="56" t="str">
        <f t="shared" si="11"/>
        <v>0</v>
      </c>
      <c r="U14" s="56">
        <f t="shared" si="3"/>
      </c>
      <c r="V14" s="56">
        <f>'男子用紙'!J37</f>
        <v>0</v>
      </c>
      <c r="W14" s="56" t="e">
        <f t="shared" si="4"/>
        <v>#N/A</v>
      </c>
      <c r="X14" s="56">
        <f>'男子用紙'!K37</f>
        <v>0</v>
      </c>
      <c r="Y14" s="56">
        <f>'男子用紙'!L37</f>
        <v>0</v>
      </c>
      <c r="Z14" s="56">
        <f>'男子用紙'!$B$3</f>
        <v>0</v>
      </c>
    </row>
    <row r="15" spans="1:26" ht="13.5">
      <c r="A15" s="56" t="s">
        <v>28</v>
      </c>
      <c r="B15" s="56">
        <v>14</v>
      </c>
      <c r="C15" s="56">
        <f>'男子用紙'!B40</f>
        <v>0</v>
      </c>
      <c r="D15" s="56">
        <f>'男子用紙'!C40</f>
        <v>0</v>
      </c>
      <c r="E15" s="56">
        <f t="shared" si="6"/>
        <v>1</v>
      </c>
      <c r="F15" s="56">
        <f t="shared" si="7"/>
        <v>1</v>
      </c>
      <c r="G15" s="56">
        <f t="shared" si="8"/>
        <v>2</v>
      </c>
      <c r="H15" s="56" t="str">
        <f t="shared" si="9"/>
        <v>0　　0(0)</v>
      </c>
      <c r="I15" s="56">
        <f>'男子用紙'!B39</f>
        <v>0</v>
      </c>
      <c r="J15" s="56">
        <f>'男子用紙'!C39</f>
        <v>0</v>
      </c>
      <c r="K15" s="56" t="str">
        <f t="shared" si="1"/>
        <v>0　0</v>
      </c>
      <c r="L15" s="56">
        <f>'男子用紙'!E39</f>
        <v>0</v>
      </c>
      <c r="M15" s="56">
        <f>'男子用紙'!F39</f>
        <v>0</v>
      </c>
      <c r="N15" s="56">
        <f>'男子用紙'!G39</f>
        <v>0</v>
      </c>
      <c r="O15" s="56" t="str">
        <f t="shared" si="10"/>
        <v>0</v>
      </c>
      <c r="P15" s="56">
        <f t="shared" si="2"/>
      </c>
      <c r="Q15" s="56">
        <f>'男子用紙'!H39</f>
        <v>0</v>
      </c>
      <c r="R15" s="56" t="e">
        <f t="shared" si="5"/>
        <v>#N/A</v>
      </c>
      <c r="S15" s="56">
        <f>'男子用紙'!I39</f>
        <v>0</v>
      </c>
      <c r="T15" s="56" t="str">
        <f t="shared" si="11"/>
        <v>0</v>
      </c>
      <c r="U15" s="56">
        <f t="shared" si="3"/>
      </c>
      <c r="V15" s="56">
        <f>'男子用紙'!J39</f>
        <v>0</v>
      </c>
      <c r="W15" s="56" t="e">
        <f t="shared" si="4"/>
        <v>#N/A</v>
      </c>
      <c r="X15" s="56">
        <f>'男子用紙'!K39</f>
        <v>0</v>
      </c>
      <c r="Y15" s="56">
        <f>'男子用紙'!L39</f>
        <v>0</v>
      </c>
      <c r="Z15" s="56">
        <f>'男子用紙'!$B$3</f>
        <v>0</v>
      </c>
    </row>
    <row r="16" spans="1:26" ht="13.5">
      <c r="A16" s="56" t="s">
        <v>28</v>
      </c>
      <c r="B16" s="56">
        <v>15</v>
      </c>
      <c r="C16" s="56">
        <f>'男子用紙'!B42</f>
        <v>0</v>
      </c>
      <c r="D16" s="56">
        <f>'男子用紙'!C42</f>
        <v>0</v>
      </c>
      <c r="E16" s="56">
        <f t="shared" si="6"/>
        <v>1</v>
      </c>
      <c r="F16" s="56">
        <f t="shared" si="7"/>
        <v>1</v>
      </c>
      <c r="G16" s="56">
        <f t="shared" si="8"/>
        <v>2</v>
      </c>
      <c r="H16" s="56" t="str">
        <f t="shared" si="9"/>
        <v>0　　0(0)</v>
      </c>
      <c r="I16" s="56">
        <f>'男子用紙'!B41</f>
        <v>0</v>
      </c>
      <c r="J16" s="56">
        <f>'男子用紙'!C41</f>
        <v>0</v>
      </c>
      <c r="K16" s="56" t="str">
        <f t="shared" si="1"/>
        <v>0　0</v>
      </c>
      <c r="L16" s="56">
        <f>'男子用紙'!E41</f>
        <v>0</v>
      </c>
      <c r="M16" s="56">
        <f>'男子用紙'!F41</f>
        <v>0</v>
      </c>
      <c r="N16" s="56">
        <f>'男子用紙'!G41</f>
        <v>0</v>
      </c>
      <c r="O16" s="56" t="str">
        <f t="shared" si="10"/>
        <v>0</v>
      </c>
      <c r="P16" s="56">
        <f t="shared" si="2"/>
      </c>
      <c r="Q16" s="56">
        <f>'男子用紙'!H41</f>
        <v>0</v>
      </c>
      <c r="R16" s="56" t="e">
        <f t="shared" si="5"/>
        <v>#N/A</v>
      </c>
      <c r="S16" s="56">
        <f>'男子用紙'!I41</f>
        <v>0</v>
      </c>
      <c r="T16" s="56" t="str">
        <f t="shared" si="11"/>
        <v>0</v>
      </c>
      <c r="U16" s="56">
        <f t="shared" si="3"/>
      </c>
      <c r="V16" s="56">
        <f>'男子用紙'!J41</f>
        <v>0</v>
      </c>
      <c r="W16" s="56" t="e">
        <f t="shared" si="4"/>
        <v>#N/A</v>
      </c>
      <c r="X16" s="56">
        <f>'男子用紙'!K41</f>
        <v>0</v>
      </c>
      <c r="Y16" s="56">
        <f>'男子用紙'!L41</f>
        <v>0</v>
      </c>
      <c r="Z16" s="56">
        <f>'男子用紙'!$B$3</f>
        <v>0</v>
      </c>
    </row>
    <row r="17" spans="1:26" ht="13.5">
      <c r="A17" s="56" t="s">
        <v>28</v>
      </c>
      <c r="B17" s="56">
        <v>16</v>
      </c>
      <c r="C17" s="56">
        <f>'男子用紙'!B44</f>
        <v>0</v>
      </c>
      <c r="D17" s="56">
        <f>'男子用紙'!C44</f>
        <v>0</v>
      </c>
      <c r="E17" s="56">
        <f t="shared" si="6"/>
        <v>1</v>
      </c>
      <c r="F17" s="56">
        <f t="shared" si="7"/>
        <v>1</v>
      </c>
      <c r="G17" s="56">
        <f t="shared" si="8"/>
        <v>2</v>
      </c>
      <c r="H17" s="56" t="str">
        <f t="shared" si="9"/>
        <v>0　　0(0)</v>
      </c>
      <c r="I17" s="56">
        <f>'男子用紙'!B43</f>
        <v>0</v>
      </c>
      <c r="J17" s="56">
        <f>'男子用紙'!C43</f>
        <v>0</v>
      </c>
      <c r="K17" s="56" t="str">
        <f t="shared" si="1"/>
        <v>0　0</v>
      </c>
      <c r="L17" s="56">
        <f>'男子用紙'!E43</f>
        <v>0</v>
      </c>
      <c r="M17" s="56">
        <f>'男子用紙'!F43</f>
        <v>0</v>
      </c>
      <c r="N17" s="56">
        <f>'男子用紙'!G43</f>
        <v>0</v>
      </c>
      <c r="O17" s="56" t="str">
        <f t="shared" si="10"/>
        <v>0</v>
      </c>
      <c r="P17" s="56">
        <f t="shared" si="2"/>
      </c>
      <c r="Q17" s="56">
        <f>'男子用紙'!H43</f>
        <v>0</v>
      </c>
      <c r="R17" s="56" t="e">
        <f t="shared" si="5"/>
        <v>#N/A</v>
      </c>
      <c r="S17" s="56">
        <f>'男子用紙'!I43</f>
        <v>0</v>
      </c>
      <c r="T17" s="56" t="str">
        <f t="shared" si="11"/>
        <v>0</v>
      </c>
      <c r="U17" s="56">
        <f t="shared" si="3"/>
      </c>
      <c r="V17" s="56">
        <f>'男子用紙'!J43</f>
        <v>0</v>
      </c>
      <c r="W17" s="56" t="e">
        <f t="shared" si="4"/>
        <v>#N/A</v>
      </c>
      <c r="X17" s="56">
        <f>'男子用紙'!K43</f>
        <v>0</v>
      </c>
      <c r="Y17" s="56">
        <f>'男子用紙'!L43</f>
        <v>0</v>
      </c>
      <c r="Z17" s="56">
        <f>'男子用紙'!$B$3</f>
        <v>0</v>
      </c>
    </row>
    <row r="18" spans="1:26" ht="13.5">
      <c r="A18" s="56" t="s">
        <v>28</v>
      </c>
      <c r="B18" s="56">
        <v>17</v>
      </c>
      <c r="C18" s="56">
        <f>'男子用紙'!B46</f>
        <v>0</v>
      </c>
      <c r="D18" s="56">
        <f>'男子用紙'!C46</f>
        <v>0</v>
      </c>
      <c r="E18" s="56">
        <f t="shared" si="6"/>
        <v>1</v>
      </c>
      <c r="F18" s="56">
        <f t="shared" si="7"/>
        <v>1</v>
      </c>
      <c r="G18" s="56">
        <f t="shared" si="8"/>
        <v>2</v>
      </c>
      <c r="H18" s="56" t="str">
        <f t="shared" si="9"/>
        <v>0　　0(0)</v>
      </c>
      <c r="I18" s="56">
        <f>'男子用紙'!B45</f>
        <v>0</v>
      </c>
      <c r="J18" s="56">
        <f>'男子用紙'!C45</f>
        <v>0</v>
      </c>
      <c r="K18" s="56" t="str">
        <f t="shared" si="1"/>
        <v>0　0</v>
      </c>
      <c r="L18" s="56">
        <f>'男子用紙'!E45</f>
        <v>0</v>
      </c>
      <c r="M18" s="56">
        <f>'男子用紙'!F45</f>
        <v>0</v>
      </c>
      <c r="N18" s="56">
        <f>'男子用紙'!G45</f>
        <v>0</v>
      </c>
      <c r="O18" s="56" t="str">
        <f t="shared" si="10"/>
        <v>0</v>
      </c>
      <c r="P18" s="56">
        <f t="shared" si="2"/>
      </c>
      <c r="Q18" s="56">
        <f>'男子用紙'!H45</f>
        <v>0</v>
      </c>
      <c r="R18" s="56" t="e">
        <f t="shared" si="5"/>
        <v>#N/A</v>
      </c>
      <c r="S18" s="56">
        <f>'男子用紙'!I45</f>
        <v>0</v>
      </c>
      <c r="T18" s="56" t="str">
        <f t="shared" si="11"/>
        <v>0</v>
      </c>
      <c r="U18" s="56">
        <f t="shared" si="3"/>
      </c>
      <c r="V18" s="56">
        <f>'男子用紙'!J45</f>
        <v>0</v>
      </c>
      <c r="W18" s="56" t="e">
        <f t="shared" si="4"/>
        <v>#N/A</v>
      </c>
      <c r="X18" s="56">
        <f>'男子用紙'!K45</f>
        <v>0</v>
      </c>
      <c r="Y18" s="56">
        <f>'男子用紙'!L45</f>
        <v>0</v>
      </c>
      <c r="Z18" s="56">
        <f>'男子用紙'!$B$3</f>
        <v>0</v>
      </c>
    </row>
    <row r="19" spans="1:26" ht="13.5">
      <c r="A19" s="56" t="s">
        <v>28</v>
      </c>
      <c r="B19" s="56">
        <v>18</v>
      </c>
      <c r="C19" s="56">
        <f>'男子用紙'!B48</f>
        <v>0</v>
      </c>
      <c r="D19" s="56">
        <f>'男子用紙'!C48</f>
        <v>0</v>
      </c>
      <c r="E19" s="56">
        <f t="shared" si="6"/>
        <v>1</v>
      </c>
      <c r="F19" s="56">
        <f t="shared" si="7"/>
        <v>1</v>
      </c>
      <c r="G19" s="56">
        <f t="shared" si="8"/>
        <v>2</v>
      </c>
      <c r="H19" s="56" t="str">
        <f t="shared" si="9"/>
        <v>0　　0(0)</v>
      </c>
      <c r="I19" s="56">
        <f>'男子用紙'!B47</f>
        <v>0</v>
      </c>
      <c r="J19" s="56">
        <f>'男子用紙'!C47</f>
        <v>0</v>
      </c>
      <c r="K19" s="56" t="str">
        <f t="shared" si="1"/>
        <v>0　0</v>
      </c>
      <c r="L19" s="56">
        <f>'男子用紙'!E47</f>
        <v>0</v>
      </c>
      <c r="M19" s="56">
        <f>'男子用紙'!F47</f>
        <v>0</v>
      </c>
      <c r="N19" s="56">
        <f>'男子用紙'!G47</f>
        <v>0</v>
      </c>
      <c r="O19" s="56" t="str">
        <f t="shared" si="10"/>
        <v>0</v>
      </c>
      <c r="P19" s="56">
        <f t="shared" si="2"/>
      </c>
      <c r="Q19" s="56">
        <f>'男子用紙'!H47</f>
        <v>0</v>
      </c>
      <c r="R19" s="56" t="e">
        <f t="shared" si="5"/>
        <v>#N/A</v>
      </c>
      <c r="S19" s="56">
        <f>'男子用紙'!I47</f>
        <v>0</v>
      </c>
      <c r="T19" s="56" t="str">
        <f t="shared" si="11"/>
        <v>0</v>
      </c>
      <c r="U19" s="56">
        <f t="shared" si="3"/>
      </c>
      <c r="V19" s="56">
        <f>'男子用紙'!J47</f>
        <v>0</v>
      </c>
      <c r="W19" s="56" t="e">
        <f t="shared" si="4"/>
        <v>#N/A</v>
      </c>
      <c r="X19" s="56">
        <f>'男子用紙'!K47</f>
        <v>0</v>
      </c>
      <c r="Y19" s="56">
        <f>'男子用紙'!L47</f>
        <v>0</v>
      </c>
      <c r="Z19" s="56">
        <f>'男子用紙'!$B$3</f>
        <v>0</v>
      </c>
    </row>
    <row r="20" spans="1:26" ht="13.5">
      <c r="A20" s="56" t="s">
        <v>28</v>
      </c>
      <c r="B20" s="56">
        <v>19</v>
      </c>
      <c r="C20" s="56">
        <f>'男子用紙'!B50</f>
        <v>0</v>
      </c>
      <c r="D20" s="56">
        <f>'男子用紙'!C50</f>
        <v>0</v>
      </c>
      <c r="E20" s="56">
        <f t="shared" si="6"/>
        <v>1</v>
      </c>
      <c r="F20" s="56">
        <f t="shared" si="7"/>
        <v>1</v>
      </c>
      <c r="G20" s="56">
        <f t="shared" si="8"/>
        <v>2</v>
      </c>
      <c r="H20" s="56" t="str">
        <f t="shared" si="9"/>
        <v>0　　0(0)</v>
      </c>
      <c r="I20" s="56">
        <f>'男子用紙'!B49</f>
        <v>0</v>
      </c>
      <c r="J20" s="56">
        <f>'男子用紙'!C49</f>
        <v>0</v>
      </c>
      <c r="K20" s="56" t="str">
        <f t="shared" si="1"/>
        <v>0　0</v>
      </c>
      <c r="L20" s="56">
        <f>'男子用紙'!E49</f>
        <v>0</v>
      </c>
      <c r="M20" s="56">
        <f>'男子用紙'!F49</f>
        <v>0</v>
      </c>
      <c r="N20" s="56">
        <f>'男子用紙'!G49</f>
        <v>0</v>
      </c>
      <c r="O20" s="56" t="str">
        <f t="shared" si="10"/>
        <v>0</v>
      </c>
      <c r="P20" s="56">
        <f t="shared" si="2"/>
      </c>
      <c r="Q20" s="56">
        <f>'男子用紙'!H49</f>
        <v>0</v>
      </c>
      <c r="R20" s="56" t="e">
        <f t="shared" si="5"/>
        <v>#N/A</v>
      </c>
      <c r="S20" s="56">
        <f>'男子用紙'!I49</f>
        <v>0</v>
      </c>
      <c r="T20" s="56" t="str">
        <f t="shared" si="11"/>
        <v>0</v>
      </c>
      <c r="U20" s="56">
        <f t="shared" si="3"/>
      </c>
      <c r="V20" s="56">
        <f>'男子用紙'!J49</f>
        <v>0</v>
      </c>
      <c r="W20" s="56" t="e">
        <f t="shared" si="4"/>
        <v>#N/A</v>
      </c>
      <c r="X20" s="56">
        <f>'男子用紙'!K49</f>
        <v>0</v>
      </c>
      <c r="Y20" s="56">
        <f>'男子用紙'!L49</f>
        <v>0</v>
      </c>
      <c r="Z20" s="56">
        <f>'男子用紙'!$B$3</f>
        <v>0</v>
      </c>
    </row>
    <row r="21" spans="1:26" ht="13.5">
      <c r="A21" s="56" t="s">
        <v>28</v>
      </c>
      <c r="B21" s="56">
        <v>20</v>
      </c>
      <c r="C21" s="56">
        <f>'男子用紙'!B52</f>
        <v>0</v>
      </c>
      <c r="D21" s="56">
        <f>'男子用紙'!C52</f>
        <v>0</v>
      </c>
      <c r="E21" s="56">
        <f t="shared" si="6"/>
        <v>1</v>
      </c>
      <c r="F21" s="56">
        <f t="shared" si="7"/>
        <v>1</v>
      </c>
      <c r="G21" s="56">
        <f t="shared" si="8"/>
        <v>2</v>
      </c>
      <c r="H21" s="56" t="str">
        <f t="shared" si="9"/>
        <v>0　　0(0)</v>
      </c>
      <c r="I21" s="56">
        <f>'男子用紙'!B51</f>
      </c>
      <c r="J21" s="56">
        <f>'男子用紙'!C51</f>
      </c>
      <c r="K21" s="56" t="str">
        <f t="shared" si="1"/>
        <v>　</v>
      </c>
      <c r="L21" s="56">
        <f>'男子用紙'!E51</f>
        <v>0</v>
      </c>
      <c r="M21" s="56">
        <f>'男子用紙'!F51</f>
        <v>0</v>
      </c>
      <c r="N21" s="56">
        <f>'男子用紙'!G51</f>
        <v>0</v>
      </c>
      <c r="O21" s="56" t="str">
        <f t="shared" si="10"/>
        <v>0</v>
      </c>
      <c r="P21" s="56">
        <f t="shared" si="2"/>
      </c>
      <c r="Q21" s="56">
        <f>'男子用紙'!H51</f>
        <v>0</v>
      </c>
      <c r="R21" s="56" t="e">
        <f t="shared" si="5"/>
        <v>#N/A</v>
      </c>
      <c r="S21" s="56">
        <f>'男子用紙'!I51</f>
        <v>0</v>
      </c>
      <c r="T21" s="56" t="str">
        <f t="shared" si="11"/>
        <v>0</v>
      </c>
      <c r="U21" s="56">
        <f t="shared" si="3"/>
      </c>
      <c r="V21" s="56">
        <f>'男子用紙'!J51</f>
        <v>0</v>
      </c>
      <c r="W21" s="56" t="e">
        <f t="shared" si="4"/>
        <v>#N/A</v>
      </c>
      <c r="X21" s="56">
        <f>'男子用紙'!K51</f>
        <v>0</v>
      </c>
      <c r="Y21" s="56">
        <f>'男子用紙'!L51</f>
        <v>0</v>
      </c>
      <c r="Z21" s="56">
        <f>'男子用紙'!$B$3</f>
        <v>0</v>
      </c>
    </row>
    <row r="22" spans="1:26" ht="13.5">
      <c r="A22" s="56" t="s">
        <v>28</v>
      </c>
      <c r="B22" s="56">
        <v>21</v>
      </c>
      <c r="C22" s="56">
        <f>'男子用紙'!B54</f>
        <v>0</v>
      </c>
      <c r="D22" s="56">
        <f>'男子用紙'!C54</f>
        <v>0</v>
      </c>
      <c r="E22" s="56">
        <f t="shared" si="6"/>
        <v>1</v>
      </c>
      <c r="F22" s="56">
        <f t="shared" si="7"/>
        <v>1</v>
      </c>
      <c r="G22" s="56">
        <f t="shared" si="8"/>
        <v>2</v>
      </c>
      <c r="H22" s="56" t="str">
        <f t="shared" si="9"/>
        <v>0　　0(0)</v>
      </c>
      <c r="I22" s="56">
        <f>'男子用紙'!B53</f>
      </c>
      <c r="J22" s="56">
        <f>'男子用紙'!C53</f>
      </c>
      <c r="K22" s="56" t="str">
        <f t="shared" si="1"/>
        <v>　</v>
      </c>
      <c r="L22" s="56">
        <f>'男子用紙'!E53</f>
        <v>0</v>
      </c>
      <c r="M22" s="56">
        <f>'男子用紙'!F53</f>
        <v>0</v>
      </c>
      <c r="N22" s="56">
        <f>'男子用紙'!G53</f>
        <v>0</v>
      </c>
      <c r="O22" s="56" t="str">
        <f t="shared" si="10"/>
        <v>0</v>
      </c>
      <c r="P22" s="56">
        <f t="shared" si="2"/>
      </c>
      <c r="Q22" s="56">
        <f>'男子用紙'!H53</f>
        <v>0</v>
      </c>
      <c r="R22" s="56" t="e">
        <f t="shared" si="5"/>
        <v>#N/A</v>
      </c>
      <c r="S22" s="56">
        <f>'男子用紙'!I53</f>
        <v>0</v>
      </c>
      <c r="T22" s="56" t="str">
        <f t="shared" si="11"/>
        <v>0</v>
      </c>
      <c r="U22" s="56">
        <f t="shared" si="3"/>
      </c>
      <c r="V22" s="56">
        <f>'男子用紙'!J53</f>
        <v>0</v>
      </c>
      <c r="W22" s="56" t="e">
        <f t="shared" si="4"/>
        <v>#N/A</v>
      </c>
      <c r="X22" s="56">
        <f>'男子用紙'!K53</f>
        <v>0</v>
      </c>
      <c r="Y22" s="56">
        <f>'男子用紙'!L53</f>
        <v>0</v>
      </c>
      <c r="Z22" s="56">
        <f>'男子用紙'!$B$3</f>
        <v>0</v>
      </c>
    </row>
    <row r="23" spans="1:26" ht="13.5">
      <c r="A23" s="56" t="s">
        <v>28</v>
      </c>
      <c r="B23" s="56">
        <v>22</v>
      </c>
      <c r="C23" s="56">
        <f>'男子用紙'!B56</f>
        <v>0</v>
      </c>
      <c r="D23" s="56">
        <f>'男子用紙'!C56</f>
        <v>0</v>
      </c>
      <c r="E23" s="56">
        <f t="shared" si="6"/>
        <v>1</v>
      </c>
      <c r="F23" s="56">
        <f t="shared" si="7"/>
        <v>1</v>
      </c>
      <c r="G23" s="56">
        <f t="shared" si="8"/>
        <v>2</v>
      </c>
      <c r="H23" s="56" t="str">
        <f t="shared" si="9"/>
        <v>0　　0(0)</v>
      </c>
      <c r="I23" s="56">
        <f>'男子用紙'!B55</f>
      </c>
      <c r="J23" s="56">
        <f>'男子用紙'!C55</f>
      </c>
      <c r="K23" s="56" t="str">
        <f t="shared" si="1"/>
        <v>　</v>
      </c>
      <c r="L23" s="56">
        <f>'男子用紙'!E55</f>
        <v>0</v>
      </c>
      <c r="M23" s="56">
        <f>'男子用紙'!F55</f>
        <v>0</v>
      </c>
      <c r="N23" s="56">
        <f>'男子用紙'!G55</f>
        <v>0</v>
      </c>
      <c r="O23" s="56" t="str">
        <f t="shared" si="10"/>
        <v>0</v>
      </c>
      <c r="P23" s="56">
        <f t="shared" si="2"/>
      </c>
      <c r="Q23" s="56">
        <f>'男子用紙'!H55</f>
        <v>0</v>
      </c>
      <c r="R23" s="56" t="e">
        <f t="shared" si="5"/>
        <v>#N/A</v>
      </c>
      <c r="S23" s="56">
        <f>'男子用紙'!I55</f>
        <v>0</v>
      </c>
      <c r="T23" s="56" t="str">
        <f t="shared" si="11"/>
        <v>0</v>
      </c>
      <c r="U23" s="56">
        <f t="shared" si="3"/>
      </c>
      <c r="V23" s="56">
        <f>'男子用紙'!J55</f>
        <v>0</v>
      </c>
      <c r="W23" s="56" t="e">
        <f t="shared" si="4"/>
        <v>#N/A</v>
      </c>
      <c r="X23" s="56">
        <f>'男子用紙'!K55</f>
        <v>0</v>
      </c>
      <c r="Y23" s="56">
        <f>'男子用紙'!L55</f>
        <v>0</v>
      </c>
      <c r="Z23" s="56">
        <f>'男子用紙'!$B$3</f>
        <v>0</v>
      </c>
    </row>
    <row r="24" spans="1:26" ht="13.5">
      <c r="A24" s="56" t="s">
        <v>28</v>
      </c>
      <c r="B24" s="56">
        <v>23</v>
      </c>
      <c r="C24" s="56">
        <f>'男子用紙'!B58</f>
        <v>0</v>
      </c>
      <c r="D24" s="56">
        <f>'男子用紙'!C58</f>
        <v>0</v>
      </c>
      <c r="E24" s="56">
        <f t="shared" si="6"/>
        <v>1</v>
      </c>
      <c r="F24" s="56">
        <f t="shared" si="7"/>
        <v>1</v>
      </c>
      <c r="G24" s="56">
        <f t="shared" si="8"/>
        <v>2</v>
      </c>
      <c r="H24" s="56" t="str">
        <f t="shared" si="9"/>
        <v>0　　0(0)</v>
      </c>
      <c r="I24" s="56">
        <f>'男子用紙'!B57</f>
      </c>
      <c r="J24" s="56">
        <f>'男子用紙'!C57</f>
      </c>
      <c r="K24" s="56" t="str">
        <f t="shared" si="1"/>
        <v>　</v>
      </c>
      <c r="L24" s="56">
        <f>'男子用紙'!E57</f>
        <v>0</v>
      </c>
      <c r="M24" s="56">
        <f>'男子用紙'!F57</f>
        <v>0</v>
      </c>
      <c r="N24" s="56">
        <f>'男子用紙'!G57</f>
        <v>0</v>
      </c>
      <c r="O24" s="56" t="str">
        <f t="shared" si="10"/>
        <v>0</v>
      </c>
      <c r="P24" s="56">
        <f t="shared" si="2"/>
      </c>
      <c r="Q24" s="56">
        <f>'男子用紙'!H57</f>
        <v>0</v>
      </c>
      <c r="R24" s="56" t="e">
        <f t="shared" si="5"/>
        <v>#N/A</v>
      </c>
      <c r="S24" s="56">
        <f>'男子用紙'!I57</f>
        <v>0</v>
      </c>
      <c r="T24" s="56" t="str">
        <f t="shared" si="11"/>
        <v>0</v>
      </c>
      <c r="U24" s="56">
        <f t="shared" si="3"/>
      </c>
      <c r="V24" s="56">
        <f>'男子用紙'!J57</f>
        <v>0</v>
      </c>
      <c r="W24" s="56" t="e">
        <f t="shared" si="4"/>
        <v>#N/A</v>
      </c>
      <c r="X24" s="56">
        <f>'男子用紙'!K57</f>
        <v>0</v>
      </c>
      <c r="Y24" s="56">
        <f>'男子用紙'!L57</f>
        <v>0</v>
      </c>
      <c r="Z24" s="56">
        <f>'男子用紙'!$B$3</f>
        <v>0</v>
      </c>
    </row>
    <row r="25" spans="1:26" ht="13.5">
      <c r="A25" s="56" t="s">
        <v>28</v>
      </c>
      <c r="B25" s="56">
        <v>24</v>
      </c>
      <c r="C25" s="56">
        <f>'男子用紙'!B60</f>
        <v>0</v>
      </c>
      <c r="D25" s="56">
        <f>'男子用紙'!C60</f>
        <v>0</v>
      </c>
      <c r="E25" s="56">
        <f t="shared" si="6"/>
        <v>1</v>
      </c>
      <c r="F25" s="56">
        <f t="shared" si="7"/>
        <v>1</v>
      </c>
      <c r="G25" s="56">
        <f t="shared" si="8"/>
        <v>2</v>
      </c>
      <c r="H25" s="56" t="str">
        <f t="shared" si="9"/>
        <v>0　　0(0)</v>
      </c>
      <c r="I25" s="56">
        <f>'男子用紙'!B59</f>
      </c>
      <c r="J25" s="56">
        <f>'男子用紙'!C59</f>
      </c>
      <c r="K25" s="56" t="str">
        <f t="shared" si="1"/>
        <v>　</v>
      </c>
      <c r="L25" s="56">
        <f>'男子用紙'!E59</f>
        <v>0</v>
      </c>
      <c r="M25" s="56">
        <f>'男子用紙'!F59</f>
        <v>0</v>
      </c>
      <c r="N25" s="56">
        <f>'男子用紙'!G59</f>
        <v>0</v>
      </c>
      <c r="O25" s="56" t="str">
        <f t="shared" si="10"/>
        <v>0</v>
      </c>
      <c r="P25" s="56">
        <f t="shared" si="2"/>
      </c>
      <c r="Q25" s="56">
        <f>'男子用紙'!H59</f>
        <v>0</v>
      </c>
      <c r="R25" s="56" t="e">
        <f t="shared" si="5"/>
        <v>#N/A</v>
      </c>
      <c r="S25" s="56">
        <f>'男子用紙'!I59</f>
        <v>0</v>
      </c>
      <c r="T25" s="56" t="str">
        <f t="shared" si="11"/>
        <v>0</v>
      </c>
      <c r="U25" s="56">
        <f t="shared" si="3"/>
      </c>
      <c r="V25" s="56">
        <f>'男子用紙'!J59</f>
        <v>0</v>
      </c>
      <c r="W25" s="56" t="e">
        <f t="shared" si="4"/>
        <v>#N/A</v>
      </c>
      <c r="X25" s="56">
        <f>'男子用紙'!K59</f>
        <v>0</v>
      </c>
      <c r="Y25" s="56">
        <f>'男子用紙'!L59</f>
        <v>0</v>
      </c>
      <c r="Z25" s="56">
        <f>'男子用紙'!$B$3</f>
        <v>0</v>
      </c>
    </row>
    <row r="26" spans="1:26" ht="13.5">
      <c r="A26" s="56" t="s">
        <v>28</v>
      </c>
      <c r="B26" s="56">
        <v>25</v>
      </c>
      <c r="C26" s="56">
        <f>'男子用紙'!B62</f>
        <v>0</v>
      </c>
      <c r="D26" s="56">
        <f>'男子用紙'!C62</f>
        <v>0</v>
      </c>
      <c r="E26" s="56">
        <f t="shared" si="6"/>
        <v>1</v>
      </c>
      <c r="F26" s="56">
        <f t="shared" si="7"/>
        <v>1</v>
      </c>
      <c r="G26" s="56">
        <f t="shared" si="8"/>
        <v>2</v>
      </c>
      <c r="H26" s="56" t="str">
        <f t="shared" si="9"/>
        <v>0　　0(0)</v>
      </c>
      <c r="I26" s="56">
        <f>'男子用紙'!B61</f>
      </c>
      <c r="J26" s="56">
        <f>'男子用紙'!C61</f>
      </c>
      <c r="K26" s="56" t="str">
        <f t="shared" si="1"/>
        <v>　</v>
      </c>
      <c r="L26" s="56">
        <f>'男子用紙'!E61</f>
        <v>0</v>
      </c>
      <c r="M26" s="56">
        <f>'男子用紙'!F61</f>
        <v>0</v>
      </c>
      <c r="N26" s="56">
        <f>'男子用紙'!G61</f>
        <v>0</v>
      </c>
      <c r="O26" s="56" t="str">
        <f t="shared" si="10"/>
        <v>0</v>
      </c>
      <c r="P26" s="56">
        <f t="shared" si="2"/>
      </c>
      <c r="Q26" s="56">
        <f>'男子用紙'!H61</f>
        <v>0</v>
      </c>
      <c r="R26" s="56" t="e">
        <f t="shared" si="5"/>
        <v>#N/A</v>
      </c>
      <c r="S26" s="56">
        <f>'男子用紙'!I61</f>
        <v>0</v>
      </c>
      <c r="T26" s="56" t="str">
        <f t="shared" si="11"/>
        <v>0</v>
      </c>
      <c r="U26" s="56">
        <f t="shared" si="3"/>
      </c>
      <c r="V26" s="56">
        <f>'男子用紙'!J61</f>
        <v>0</v>
      </c>
      <c r="W26" s="56" t="e">
        <f t="shared" si="4"/>
        <v>#N/A</v>
      </c>
      <c r="X26" s="56">
        <f>'男子用紙'!K61</f>
        <v>0</v>
      </c>
      <c r="Y26" s="56">
        <f>'男子用紙'!L61</f>
        <v>0</v>
      </c>
      <c r="Z26" s="56">
        <f>'男子用紙'!$B$3</f>
        <v>0</v>
      </c>
    </row>
    <row r="27" spans="1:26" ht="13.5">
      <c r="A27" s="56" t="s">
        <v>28</v>
      </c>
      <c r="B27" s="56">
        <v>26</v>
      </c>
      <c r="C27" s="56">
        <f>'男子用紙'!B64</f>
        <v>0</v>
      </c>
      <c r="D27" s="56">
        <f>'男子用紙'!C64</f>
        <v>0</v>
      </c>
      <c r="E27" s="56">
        <f t="shared" si="6"/>
        <v>1</v>
      </c>
      <c r="F27" s="56">
        <f t="shared" si="7"/>
        <v>1</v>
      </c>
      <c r="G27" s="56">
        <f t="shared" si="8"/>
        <v>2</v>
      </c>
      <c r="H27" s="56" t="str">
        <f t="shared" si="9"/>
        <v>0　　0(0)</v>
      </c>
      <c r="I27" s="56">
        <f>'男子用紙'!B63</f>
      </c>
      <c r="J27" s="56">
        <f>'男子用紙'!C63</f>
      </c>
      <c r="K27" s="56" t="str">
        <f t="shared" si="1"/>
        <v>　</v>
      </c>
      <c r="L27" s="56">
        <f>'男子用紙'!E63</f>
        <v>0</v>
      </c>
      <c r="M27" s="56">
        <f>'男子用紙'!F63</f>
        <v>0</v>
      </c>
      <c r="N27" s="56">
        <f>'男子用紙'!G63</f>
        <v>0</v>
      </c>
      <c r="O27" s="56" t="str">
        <f t="shared" si="10"/>
        <v>0</v>
      </c>
      <c r="P27" s="56">
        <f t="shared" si="2"/>
      </c>
      <c r="Q27" s="56">
        <f>'男子用紙'!H63</f>
        <v>0</v>
      </c>
      <c r="R27" s="56" t="e">
        <f t="shared" si="5"/>
        <v>#N/A</v>
      </c>
      <c r="S27" s="56">
        <f>'男子用紙'!I63</f>
        <v>0</v>
      </c>
      <c r="T27" s="56" t="str">
        <f t="shared" si="11"/>
        <v>0</v>
      </c>
      <c r="U27" s="56">
        <f t="shared" si="3"/>
      </c>
      <c r="V27" s="56">
        <f>'男子用紙'!J63</f>
        <v>0</v>
      </c>
      <c r="W27" s="56" t="e">
        <f t="shared" si="4"/>
        <v>#N/A</v>
      </c>
      <c r="X27" s="56">
        <f>'男子用紙'!K63</f>
        <v>0</v>
      </c>
      <c r="Y27" s="56">
        <f>'男子用紙'!L63</f>
        <v>0</v>
      </c>
      <c r="Z27" s="56">
        <f>'男子用紙'!$B$3</f>
        <v>0</v>
      </c>
    </row>
    <row r="28" spans="1:26" ht="13.5">
      <c r="A28" s="56" t="s">
        <v>28</v>
      </c>
      <c r="B28" s="56">
        <v>27</v>
      </c>
      <c r="C28" s="56">
        <f>'男子用紙'!B66</f>
        <v>0</v>
      </c>
      <c r="D28" s="56">
        <f>'男子用紙'!C66</f>
        <v>0</v>
      </c>
      <c r="E28" s="56">
        <f t="shared" si="6"/>
        <v>1</v>
      </c>
      <c r="F28" s="56">
        <f t="shared" si="7"/>
        <v>1</v>
      </c>
      <c r="G28" s="56">
        <f t="shared" si="8"/>
        <v>2</v>
      </c>
      <c r="H28" s="56" t="str">
        <f t="shared" si="9"/>
        <v>0　　0(0)</v>
      </c>
      <c r="I28" s="56">
        <f>'男子用紙'!B65</f>
      </c>
      <c r="J28" s="56">
        <f>'男子用紙'!C65</f>
      </c>
      <c r="K28" s="56" t="str">
        <f t="shared" si="1"/>
        <v>　</v>
      </c>
      <c r="L28" s="56">
        <f>'男子用紙'!E65</f>
        <v>0</v>
      </c>
      <c r="M28" s="56">
        <f>'男子用紙'!F65</f>
        <v>0</v>
      </c>
      <c r="N28" s="56">
        <f>'男子用紙'!G65</f>
        <v>0</v>
      </c>
      <c r="O28" s="56" t="str">
        <f t="shared" si="10"/>
        <v>0</v>
      </c>
      <c r="P28" s="56">
        <f t="shared" si="2"/>
      </c>
      <c r="Q28" s="56">
        <f>'男子用紙'!H65</f>
        <v>0</v>
      </c>
      <c r="R28" s="56" t="e">
        <f t="shared" si="5"/>
        <v>#N/A</v>
      </c>
      <c r="S28" s="56">
        <f>'男子用紙'!I65</f>
        <v>0</v>
      </c>
      <c r="T28" s="56" t="str">
        <f t="shared" si="11"/>
        <v>0</v>
      </c>
      <c r="U28" s="56">
        <f t="shared" si="3"/>
      </c>
      <c r="V28" s="56">
        <f>'男子用紙'!J65</f>
        <v>0</v>
      </c>
      <c r="W28" s="56" t="e">
        <f t="shared" si="4"/>
        <v>#N/A</v>
      </c>
      <c r="X28" s="56">
        <f>'男子用紙'!K65</f>
        <v>0</v>
      </c>
      <c r="Y28" s="56">
        <f>'男子用紙'!L65</f>
        <v>0</v>
      </c>
      <c r="Z28" s="56">
        <f>'男子用紙'!$B$3</f>
        <v>0</v>
      </c>
    </row>
    <row r="29" spans="1:26" ht="13.5">
      <c r="A29" s="56" t="s">
        <v>28</v>
      </c>
      <c r="B29" s="56">
        <v>28</v>
      </c>
      <c r="C29" s="56">
        <f>'男子用紙'!B68</f>
        <v>0</v>
      </c>
      <c r="D29" s="56">
        <f>'男子用紙'!C68</f>
        <v>0</v>
      </c>
      <c r="E29" s="56">
        <f t="shared" si="6"/>
        <v>1</v>
      </c>
      <c r="F29" s="56">
        <f t="shared" si="7"/>
        <v>1</v>
      </c>
      <c r="G29" s="56">
        <f t="shared" si="8"/>
        <v>2</v>
      </c>
      <c r="H29" s="56" t="str">
        <f t="shared" si="9"/>
        <v>0　　0(0)</v>
      </c>
      <c r="I29" s="56">
        <f>'男子用紙'!B67</f>
      </c>
      <c r="J29" s="56">
        <f>'男子用紙'!C67</f>
      </c>
      <c r="K29" s="56" t="str">
        <f t="shared" si="1"/>
        <v>　</v>
      </c>
      <c r="L29" s="56">
        <f>'男子用紙'!E67</f>
        <v>0</v>
      </c>
      <c r="M29" s="56">
        <f>'男子用紙'!F67</f>
        <v>0</v>
      </c>
      <c r="N29" s="56">
        <f>'男子用紙'!G67</f>
        <v>0</v>
      </c>
      <c r="O29" s="56" t="str">
        <f t="shared" si="10"/>
        <v>0</v>
      </c>
      <c r="P29" s="56">
        <f t="shared" si="2"/>
      </c>
      <c r="Q29" s="56">
        <f>'男子用紙'!H67</f>
        <v>0</v>
      </c>
      <c r="R29" s="56" t="e">
        <f t="shared" si="5"/>
        <v>#N/A</v>
      </c>
      <c r="S29" s="56">
        <f>'男子用紙'!I67</f>
        <v>0</v>
      </c>
      <c r="T29" s="56" t="str">
        <f t="shared" si="11"/>
        <v>0</v>
      </c>
      <c r="U29" s="56">
        <f t="shared" si="3"/>
      </c>
      <c r="V29" s="56">
        <f>'男子用紙'!J67</f>
        <v>0</v>
      </c>
      <c r="W29" s="56" t="e">
        <f t="shared" si="4"/>
        <v>#N/A</v>
      </c>
      <c r="X29" s="56">
        <f>'男子用紙'!K67</f>
        <v>0</v>
      </c>
      <c r="Y29" s="56">
        <f>'男子用紙'!L67</f>
        <v>0</v>
      </c>
      <c r="Z29" s="56">
        <f>'男子用紙'!$B$3</f>
        <v>0</v>
      </c>
    </row>
    <row r="30" spans="1:26" ht="13.5">
      <c r="A30" s="56" t="s">
        <v>28</v>
      </c>
      <c r="B30" s="56">
        <v>29</v>
      </c>
      <c r="C30" s="56">
        <f>'男子用紙'!B70</f>
        <v>0</v>
      </c>
      <c r="D30" s="56">
        <f>'男子用紙'!C70</f>
        <v>0</v>
      </c>
      <c r="E30" s="56">
        <f t="shared" si="6"/>
        <v>1</v>
      </c>
      <c r="F30" s="56">
        <f t="shared" si="7"/>
        <v>1</v>
      </c>
      <c r="G30" s="56">
        <f t="shared" si="8"/>
        <v>2</v>
      </c>
      <c r="H30" s="56" t="str">
        <f t="shared" si="9"/>
        <v>0　　0(0)</v>
      </c>
      <c r="I30" s="56">
        <f>'男子用紙'!B69</f>
      </c>
      <c r="J30" s="56">
        <f>'男子用紙'!C69</f>
      </c>
      <c r="K30" s="56" t="str">
        <f t="shared" si="1"/>
        <v>　</v>
      </c>
      <c r="L30" s="56">
        <f>'男子用紙'!E69</f>
        <v>0</v>
      </c>
      <c r="M30" s="56">
        <f>'男子用紙'!F69</f>
        <v>0</v>
      </c>
      <c r="N30" s="56">
        <f>'男子用紙'!G69</f>
        <v>0</v>
      </c>
      <c r="O30" s="56" t="str">
        <f t="shared" si="10"/>
        <v>0</v>
      </c>
      <c r="P30" s="56">
        <f t="shared" si="2"/>
      </c>
      <c r="Q30" s="56">
        <f>'男子用紙'!H69</f>
        <v>0</v>
      </c>
      <c r="R30" s="56" t="e">
        <f t="shared" si="5"/>
        <v>#N/A</v>
      </c>
      <c r="S30" s="56">
        <f>'男子用紙'!I69</f>
        <v>0</v>
      </c>
      <c r="T30" s="56" t="str">
        <f t="shared" si="11"/>
        <v>0</v>
      </c>
      <c r="U30" s="56">
        <f t="shared" si="3"/>
      </c>
      <c r="V30" s="56">
        <f>'男子用紙'!J69</f>
        <v>0</v>
      </c>
      <c r="W30" s="56" t="e">
        <f t="shared" si="4"/>
        <v>#N/A</v>
      </c>
      <c r="X30" s="56">
        <f>'男子用紙'!K69</f>
        <v>0</v>
      </c>
      <c r="Y30" s="56">
        <f>'男子用紙'!L69</f>
        <v>0</v>
      </c>
      <c r="Z30" s="56">
        <f>'男子用紙'!$B$3</f>
        <v>0</v>
      </c>
    </row>
    <row r="31" spans="1:26" ht="13.5">
      <c r="A31" s="56" t="s">
        <v>28</v>
      </c>
      <c r="B31" s="56">
        <v>30</v>
      </c>
      <c r="C31" s="56">
        <f>'男子用紙'!B72</f>
        <v>0</v>
      </c>
      <c r="D31" s="56">
        <f>'男子用紙'!C72</f>
        <v>0</v>
      </c>
      <c r="E31" s="56">
        <f t="shared" si="6"/>
        <v>1</v>
      </c>
      <c r="F31" s="56">
        <f t="shared" si="7"/>
        <v>1</v>
      </c>
      <c r="G31" s="56">
        <f t="shared" si="8"/>
        <v>2</v>
      </c>
      <c r="H31" s="56" t="str">
        <f t="shared" si="9"/>
        <v>0　　0(0)</v>
      </c>
      <c r="I31" s="56">
        <f>'男子用紙'!B71</f>
      </c>
      <c r="J31" s="56">
        <f>'男子用紙'!C71</f>
      </c>
      <c r="K31" s="56" t="str">
        <f t="shared" si="1"/>
        <v>　</v>
      </c>
      <c r="L31" s="56">
        <f>'男子用紙'!E71</f>
        <v>0</v>
      </c>
      <c r="M31" s="56">
        <f>'男子用紙'!F71</f>
        <v>0</v>
      </c>
      <c r="N31" s="56">
        <f>'男子用紙'!G71</f>
        <v>0</v>
      </c>
      <c r="O31" s="56" t="str">
        <f t="shared" si="10"/>
        <v>0</v>
      </c>
      <c r="P31" s="56">
        <f t="shared" si="2"/>
      </c>
      <c r="Q31" s="56">
        <f>'男子用紙'!H71</f>
        <v>0</v>
      </c>
      <c r="R31" s="56" t="e">
        <f t="shared" si="5"/>
        <v>#N/A</v>
      </c>
      <c r="S31" s="56">
        <f>'男子用紙'!I71</f>
        <v>0</v>
      </c>
      <c r="T31" s="56" t="str">
        <f t="shared" si="11"/>
        <v>0</v>
      </c>
      <c r="U31" s="56">
        <f t="shared" si="3"/>
      </c>
      <c r="V31" s="56">
        <f>'男子用紙'!J71</f>
        <v>0</v>
      </c>
      <c r="W31" s="56" t="e">
        <f>VLOOKUP(V31,$I$74:$J$87,2,FALSE)&amp;U31</f>
        <v>#N/A</v>
      </c>
      <c r="X31" s="56">
        <f>'男子用紙'!K71</f>
        <v>0</v>
      </c>
      <c r="Y31" s="56">
        <f>'男子用紙'!L71</f>
        <v>0</v>
      </c>
      <c r="Z31" s="56">
        <f>'男子用紙'!$B$3</f>
        <v>0</v>
      </c>
    </row>
    <row r="33" spans="1:26" ht="13.5">
      <c r="A33" s="56" t="s">
        <v>27</v>
      </c>
      <c r="B33" s="56">
        <v>1</v>
      </c>
      <c r="C33" s="56">
        <f>'女子用紙'!B12</f>
        <v>0</v>
      </c>
      <c r="D33" s="56">
        <f>'女子用紙'!C12</f>
        <v>0</v>
      </c>
      <c r="E33" s="56">
        <f aca="true" t="shared" si="12" ref="E33:E62">LEN(C33)</f>
        <v>1</v>
      </c>
      <c r="F33" s="56">
        <f aca="true" t="shared" si="13" ref="F33:F62">LEN(D33)</f>
        <v>1</v>
      </c>
      <c r="G33" s="56">
        <f aca="true" t="shared" si="14" ref="G33:G62">SUM(E33:F33)</f>
        <v>2</v>
      </c>
      <c r="H33" s="56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56">
        <f>'女子用紙'!B11</f>
        <v>0</v>
      </c>
      <c r="J33" s="56">
        <f>'女子用紙'!C11</f>
        <v>0</v>
      </c>
      <c r="K33" s="56" t="str">
        <f t="shared" si="1"/>
        <v>0　0</v>
      </c>
      <c r="L33" s="56">
        <f>'女子用紙'!E11</f>
        <v>0</v>
      </c>
      <c r="M33" s="56">
        <f>'女子用紙'!F11</f>
        <v>0</v>
      </c>
      <c r="N33" s="56">
        <f>'女子用紙'!G11</f>
        <v>0</v>
      </c>
      <c r="O33" s="56" t="str">
        <f t="shared" si="10"/>
        <v>0</v>
      </c>
      <c r="P33" s="56">
        <f t="shared" si="2"/>
      </c>
      <c r="Q33" s="56">
        <f>'女子用紙'!H11</f>
        <v>0</v>
      </c>
      <c r="R33" s="56" t="e">
        <f>VLOOKUP(Q33,$K$74:$L$87,2,FALSE)&amp;P33</f>
        <v>#N/A</v>
      </c>
      <c r="S33" s="56">
        <f>'女子用紙'!I11</f>
        <v>0</v>
      </c>
      <c r="T33" s="56" t="str">
        <f t="shared" si="11"/>
        <v>0</v>
      </c>
      <c r="U33" s="56">
        <f t="shared" si="3"/>
      </c>
      <c r="V33" s="56">
        <f>'女子用紙'!J11</f>
        <v>0</v>
      </c>
      <c r="W33" s="56" t="e">
        <f>VLOOKUP(V33,$K$74:$L$87,2,FALSE)&amp;U33</f>
        <v>#N/A</v>
      </c>
      <c r="X33" s="56">
        <f>'女子用紙'!K11</f>
        <v>0</v>
      </c>
      <c r="Y33" s="56">
        <f>'女子用紙'!L11</f>
        <v>0</v>
      </c>
      <c r="Z33" s="56">
        <f>'女子用紙'!$B$3</f>
        <v>0</v>
      </c>
    </row>
    <row r="34" spans="1:26" ht="13.5">
      <c r="A34" s="56" t="s">
        <v>27</v>
      </c>
      <c r="B34" s="56">
        <v>2</v>
      </c>
      <c r="C34" s="56">
        <f>'女子用紙'!B14</f>
        <v>0</v>
      </c>
      <c r="D34" s="56">
        <f>'女子用紙'!C14</f>
        <v>0</v>
      </c>
      <c r="E34" s="56">
        <f t="shared" si="12"/>
        <v>1</v>
      </c>
      <c r="F34" s="56">
        <f t="shared" si="13"/>
        <v>1</v>
      </c>
      <c r="G34" s="56">
        <f t="shared" si="14"/>
        <v>2</v>
      </c>
      <c r="H34" s="56" t="str">
        <f t="shared" si="15"/>
        <v>0　　0(0)</v>
      </c>
      <c r="I34" s="56">
        <f>'女子用紙'!B13</f>
        <v>0</v>
      </c>
      <c r="J34" s="56">
        <f>'女子用紙'!C13</f>
        <v>0</v>
      </c>
      <c r="K34" s="56" t="str">
        <f t="shared" si="1"/>
        <v>0　0</v>
      </c>
      <c r="L34" s="56">
        <f>'女子用紙'!E13</f>
        <v>0</v>
      </c>
      <c r="M34" s="56">
        <f>'女子用紙'!F13</f>
        <v>0</v>
      </c>
      <c r="N34" s="56">
        <f>'女子用紙'!G13</f>
        <v>0</v>
      </c>
      <c r="O34" s="56" t="str">
        <f t="shared" si="10"/>
        <v>0</v>
      </c>
      <c r="P34" s="56">
        <f t="shared" si="2"/>
      </c>
      <c r="Q34" s="56">
        <f>'女子用紙'!H13</f>
        <v>0</v>
      </c>
      <c r="R34" s="56" t="e">
        <f aca="true" t="shared" si="16" ref="R34:R62">VLOOKUP(Q34,$K$74:$L$87,2,FALSE)&amp;P34</f>
        <v>#N/A</v>
      </c>
      <c r="S34" s="56">
        <f>'女子用紙'!I13</f>
        <v>0</v>
      </c>
      <c r="T34" s="56" t="str">
        <f t="shared" si="11"/>
        <v>0</v>
      </c>
      <c r="U34" s="56">
        <f t="shared" si="3"/>
      </c>
      <c r="V34" s="56">
        <f>'女子用紙'!J13</f>
        <v>0</v>
      </c>
      <c r="W34" s="56" t="e">
        <f aca="true" t="shared" si="17" ref="W34:W62">VLOOKUP(V34,$K$74:$L$87,2,FALSE)&amp;U34</f>
        <v>#N/A</v>
      </c>
      <c r="X34" s="56">
        <f>'女子用紙'!K13</f>
        <v>0</v>
      </c>
      <c r="Y34" s="56">
        <f>'女子用紙'!L13</f>
        <v>0</v>
      </c>
      <c r="Z34" s="56">
        <f>'女子用紙'!$B$3</f>
        <v>0</v>
      </c>
    </row>
    <row r="35" spans="1:26" ht="13.5">
      <c r="A35" s="56" t="s">
        <v>27</v>
      </c>
      <c r="B35" s="56">
        <v>3</v>
      </c>
      <c r="C35" s="56">
        <f>'女子用紙'!B16</f>
        <v>0</v>
      </c>
      <c r="D35" s="56">
        <f>'女子用紙'!C16</f>
        <v>0</v>
      </c>
      <c r="E35" s="56">
        <f t="shared" si="12"/>
        <v>1</v>
      </c>
      <c r="F35" s="56">
        <f t="shared" si="13"/>
        <v>1</v>
      </c>
      <c r="G35" s="56">
        <f t="shared" si="14"/>
        <v>2</v>
      </c>
      <c r="H35" s="56" t="str">
        <f t="shared" si="15"/>
        <v>0　　0(0)</v>
      </c>
      <c r="I35" s="56">
        <f>'女子用紙'!B15</f>
        <v>0</v>
      </c>
      <c r="J35" s="56">
        <f>'女子用紙'!C15</f>
        <v>0</v>
      </c>
      <c r="K35" s="56" t="str">
        <f t="shared" si="1"/>
        <v>0　0</v>
      </c>
      <c r="L35" s="56">
        <f>'女子用紙'!E15</f>
        <v>0</v>
      </c>
      <c r="M35" s="56">
        <f>'女子用紙'!F15</f>
        <v>0</v>
      </c>
      <c r="N35" s="56">
        <f>'女子用紙'!G15</f>
        <v>0</v>
      </c>
      <c r="O35" s="56" t="str">
        <f t="shared" si="10"/>
        <v>0</v>
      </c>
      <c r="P35" s="56">
        <f t="shared" si="2"/>
      </c>
      <c r="Q35" s="56">
        <f>'女子用紙'!H15</f>
        <v>0</v>
      </c>
      <c r="R35" s="56" t="e">
        <f t="shared" si="16"/>
        <v>#N/A</v>
      </c>
      <c r="S35" s="56">
        <f>'女子用紙'!I15</f>
        <v>0</v>
      </c>
      <c r="T35" s="56" t="str">
        <f t="shared" si="11"/>
        <v>0</v>
      </c>
      <c r="U35" s="56">
        <f t="shared" si="3"/>
      </c>
      <c r="V35" s="56">
        <f>'女子用紙'!J15</f>
        <v>0</v>
      </c>
      <c r="W35" s="56" t="e">
        <f t="shared" si="17"/>
        <v>#N/A</v>
      </c>
      <c r="X35" s="56">
        <f>'女子用紙'!K15</f>
        <v>0</v>
      </c>
      <c r="Y35" s="56">
        <f>'女子用紙'!L15</f>
        <v>0</v>
      </c>
      <c r="Z35" s="56">
        <f>'女子用紙'!$B$3</f>
        <v>0</v>
      </c>
    </row>
    <row r="36" spans="1:26" ht="13.5">
      <c r="A36" s="56" t="s">
        <v>27</v>
      </c>
      <c r="B36" s="56">
        <v>4</v>
      </c>
      <c r="C36" s="56">
        <f>'女子用紙'!B18</f>
        <v>0</v>
      </c>
      <c r="D36" s="56">
        <f>'女子用紙'!C18</f>
        <v>0</v>
      </c>
      <c r="E36" s="56">
        <f t="shared" si="12"/>
        <v>1</v>
      </c>
      <c r="F36" s="56">
        <f t="shared" si="13"/>
        <v>1</v>
      </c>
      <c r="G36" s="56">
        <f t="shared" si="14"/>
        <v>2</v>
      </c>
      <c r="H36" s="56" t="str">
        <f t="shared" si="15"/>
        <v>0　　0(0)</v>
      </c>
      <c r="I36" s="56">
        <f>'女子用紙'!B17</f>
        <v>0</v>
      </c>
      <c r="J36" s="56">
        <f>'女子用紙'!C17</f>
        <v>0</v>
      </c>
      <c r="K36" s="56" t="str">
        <f t="shared" si="1"/>
        <v>0　0</v>
      </c>
      <c r="L36" s="56">
        <f>'女子用紙'!E17</f>
        <v>0</v>
      </c>
      <c r="M36" s="56">
        <f>'女子用紙'!F17</f>
        <v>0</v>
      </c>
      <c r="N36" s="56">
        <f>'女子用紙'!G17</f>
        <v>0</v>
      </c>
      <c r="O36" s="56" t="str">
        <f t="shared" si="10"/>
        <v>0</v>
      </c>
      <c r="P36" s="56">
        <f t="shared" si="2"/>
      </c>
      <c r="Q36" s="56">
        <f>'女子用紙'!H17</f>
        <v>0</v>
      </c>
      <c r="R36" s="56" t="e">
        <f t="shared" si="16"/>
        <v>#N/A</v>
      </c>
      <c r="S36" s="56">
        <f>'女子用紙'!I17</f>
        <v>0</v>
      </c>
      <c r="T36" s="56" t="str">
        <f t="shared" si="11"/>
        <v>0</v>
      </c>
      <c r="U36" s="56">
        <f t="shared" si="3"/>
      </c>
      <c r="V36" s="56">
        <f>'女子用紙'!J17</f>
        <v>0</v>
      </c>
      <c r="W36" s="56" t="e">
        <f t="shared" si="17"/>
        <v>#N/A</v>
      </c>
      <c r="X36" s="56">
        <f>'女子用紙'!K17</f>
        <v>0</v>
      </c>
      <c r="Y36" s="56">
        <f>'女子用紙'!L17</f>
        <v>0</v>
      </c>
      <c r="Z36" s="56">
        <f>'女子用紙'!$B$3</f>
        <v>0</v>
      </c>
    </row>
    <row r="37" spans="1:26" ht="13.5">
      <c r="A37" s="56" t="s">
        <v>27</v>
      </c>
      <c r="B37" s="56">
        <v>5</v>
      </c>
      <c r="C37" s="56">
        <f>'女子用紙'!B20</f>
        <v>0</v>
      </c>
      <c r="D37" s="56">
        <f>'女子用紙'!C20</f>
        <v>0</v>
      </c>
      <c r="E37" s="56">
        <f t="shared" si="12"/>
        <v>1</v>
      </c>
      <c r="F37" s="56">
        <f t="shared" si="13"/>
        <v>1</v>
      </c>
      <c r="G37" s="56">
        <f t="shared" si="14"/>
        <v>2</v>
      </c>
      <c r="H37" s="56" t="str">
        <f t="shared" si="15"/>
        <v>0　　0(0)</v>
      </c>
      <c r="I37" s="56">
        <f>'女子用紙'!B19</f>
        <v>0</v>
      </c>
      <c r="J37" s="56">
        <f>'女子用紙'!C19</f>
        <v>0</v>
      </c>
      <c r="K37" s="56" t="str">
        <f t="shared" si="1"/>
        <v>0　0</v>
      </c>
      <c r="L37" s="56">
        <f>'女子用紙'!E19</f>
        <v>0</v>
      </c>
      <c r="M37" s="56">
        <f>'女子用紙'!F19</f>
        <v>0</v>
      </c>
      <c r="N37" s="56">
        <f>'女子用紙'!G19</f>
        <v>0</v>
      </c>
      <c r="O37" s="56" t="str">
        <f t="shared" si="10"/>
        <v>0</v>
      </c>
      <c r="P37" s="56">
        <f t="shared" si="2"/>
      </c>
      <c r="Q37" s="56">
        <f>'女子用紙'!H19</f>
        <v>0</v>
      </c>
      <c r="R37" s="56" t="e">
        <f t="shared" si="16"/>
        <v>#N/A</v>
      </c>
      <c r="S37" s="56">
        <f>'女子用紙'!I19</f>
        <v>0</v>
      </c>
      <c r="T37" s="56" t="str">
        <f t="shared" si="11"/>
        <v>0</v>
      </c>
      <c r="U37" s="56">
        <f t="shared" si="3"/>
      </c>
      <c r="V37" s="56">
        <f>'女子用紙'!J19</f>
        <v>0</v>
      </c>
      <c r="W37" s="56" t="e">
        <f t="shared" si="17"/>
        <v>#N/A</v>
      </c>
      <c r="X37" s="56">
        <f>'女子用紙'!K19</f>
        <v>0</v>
      </c>
      <c r="Y37" s="56">
        <f>'女子用紙'!L19</f>
        <v>0</v>
      </c>
      <c r="Z37" s="56">
        <f>'女子用紙'!$B$3</f>
        <v>0</v>
      </c>
    </row>
    <row r="38" spans="1:26" ht="13.5">
      <c r="A38" s="56" t="s">
        <v>27</v>
      </c>
      <c r="B38" s="56">
        <v>6</v>
      </c>
      <c r="C38" s="56">
        <f>'女子用紙'!B22</f>
        <v>0</v>
      </c>
      <c r="D38" s="56">
        <f>'女子用紙'!C22</f>
        <v>0</v>
      </c>
      <c r="E38" s="56">
        <f t="shared" si="12"/>
        <v>1</v>
      </c>
      <c r="F38" s="56">
        <f t="shared" si="13"/>
        <v>1</v>
      </c>
      <c r="G38" s="56">
        <f t="shared" si="14"/>
        <v>2</v>
      </c>
      <c r="H38" s="56" t="str">
        <f t="shared" si="15"/>
        <v>0　　0(0)</v>
      </c>
      <c r="I38" s="56">
        <f>'女子用紙'!B21</f>
        <v>0</v>
      </c>
      <c r="J38" s="56">
        <f>'女子用紙'!C21</f>
        <v>0</v>
      </c>
      <c r="K38" s="56" t="str">
        <f t="shared" si="1"/>
        <v>0　0</v>
      </c>
      <c r="L38" s="56">
        <f>'女子用紙'!E21</f>
        <v>0</v>
      </c>
      <c r="M38" s="56">
        <f>'女子用紙'!F21</f>
        <v>0</v>
      </c>
      <c r="N38" s="56">
        <f>'女子用紙'!G21</f>
        <v>0</v>
      </c>
      <c r="O38" s="56" t="str">
        <f t="shared" si="10"/>
        <v>0</v>
      </c>
      <c r="P38" s="56">
        <f t="shared" si="2"/>
      </c>
      <c r="Q38" s="56">
        <f>'女子用紙'!H21</f>
        <v>0</v>
      </c>
      <c r="R38" s="56" t="e">
        <f t="shared" si="16"/>
        <v>#N/A</v>
      </c>
      <c r="S38" s="56">
        <f>'女子用紙'!I21</f>
        <v>0</v>
      </c>
      <c r="T38" s="56" t="str">
        <f t="shared" si="11"/>
        <v>0</v>
      </c>
      <c r="U38" s="56">
        <f t="shared" si="3"/>
      </c>
      <c r="V38" s="56">
        <f>'女子用紙'!J21</f>
        <v>0</v>
      </c>
      <c r="W38" s="56" t="e">
        <f t="shared" si="17"/>
        <v>#N/A</v>
      </c>
      <c r="X38" s="56">
        <f>'女子用紙'!K21</f>
        <v>0</v>
      </c>
      <c r="Y38" s="56">
        <f>'女子用紙'!L21</f>
        <v>0</v>
      </c>
      <c r="Z38" s="56">
        <f>'女子用紙'!$B$3</f>
        <v>0</v>
      </c>
    </row>
    <row r="39" spans="1:26" ht="13.5">
      <c r="A39" s="56" t="s">
        <v>27</v>
      </c>
      <c r="B39" s="56">
        <v>7</v>
      </c>
      <c r="C39" s="56">
        <f>'女子用紙'!B24</f>
        <v>0</v>
      </c>
      <c r="D39" s="56">
        <f>'女子用紙'!C24</f>
        <v>0</v>
      </c>
      <c r="E39" s="56">
        <f t="shared" si="12"/>
        <v>1</v>
      </c>
      <c r="F39" s="56">
        <f t="shared" si="13"/>
        <v>1</v>
      </c>
      <c r="G39" s="56">
        <f t="shared" si="14"/>
        <v>2</v>
      </c>
      <c r="H39" s="56" t="str">
        <f t="shared" si="15"/>
        <v>0　　0(0)</v>
      </c>
      <c r="I39" s="56">
        <f>'女子用紙'!B23</f>
        <v>0</v>
      </c>
      <c r="J39" s="56">
        <f>'女子用紙'!C23</f>
        <v>0</v>
      </c>
      <c r="K39" s="56" t="str">
        <f t="shared" si="1"/>
        <v>0　0</v>
      </c>
      <c r="L39" s="56">
        <f>'女子用紙'!E23</f>
        <v>0</v>
      </c>
      <c r="M39" s="56">
        <f>'女子用紙'!F23</f>
        <v>0</v>
      </c>
      <c r="N39" s="56">
        <f>'女子用紙'!G23</f>
        <v>0</v>
      </c>
      <c r="O39" s="56" t="str">
        <f t="shared" si="10"/>
        <v>0</v>
      </c>
      <c r="P39" s="56">
        <f t="shared" si="2"/>
      </c>
      <c r="Q39" s="56">
        <f>'女子用紙'!H23</f>
        <v>0</v>
      </c>
      <c r="R39" s="56" t="e">
        <f t="shared" si="16"/>
        <v>#N/A</v>
      </c>
      <c r="S39" s="56">
        <f>'女子用紙'!I23</f>
        <v>0</v>
      </c>
      <c r="T39" s="56" t="str">
        <f t="shared" si="11"/>
        <v>0</v>
      </c>
      <c r="U39" s="56">
        <f t="shared" si="3"/>
      </c>
      <c r="V39" s="56">
        <f>'女子用紙'!J23</f>
        <v>0</v>
      </c>
      <c r="W39" s="56" t="e">
        <f t="shared" si="17"/>
        <v>#N/A</v>
      </c>
      <c r="X39" s="56">
        <f>'女子用紙'!K23</f>
        <v>0</v>
      </c>
      <c r="Y39" s="56">
        <f>'女子用紙'!L23</f>
        <v>0</v>
      </c>
      <c r="Z39" s="56">
        <f>'女子用紙'!$B$3</f>
        <v>0</v>
      </c>
    </row>
    <row r="40" spans="1:26" ht="13.5">
      <c r="A40" s="56" t="s">
        <v>27</v>
      </c>
      <c r="B40" s="56">
        <v>8</v>
      </c>
      <c r="C40" s="56">
        <f>'女子用紙'!B26</f>
        <v>0</v>
      </c>
      <c r="D40" s="56">
        <f>'女子用紙'!C26</f>
        <v>0</v>
      </c>
      <c r="E40" s="56">
        <f t="shared" si="12"/>
        <v>1</v>
      </c>
      <c r="F40" s="56">
        <f t="shared" si="13"/>
        <v>1</v>
      </c>
      <c r="G40" s="56">
        <f t="shared" si="14"/>
        <v>2</v>
      </c>
      <c r="H40" s="56" t="str">
        <f t="shared" si="15"/>
        <v>0　　0(0)</v>
      </c>
      <c r="I40" s="56">
        <f>'女子用紙'!B25</f>
        <v>0</v>
      </c>
      <c r="J40" s="56">
        <f>'女子用紙'!C25</f>
        <v>0</v>
      </c>
      <c r="K40" s="56" t="str">
        <f t="shared" si="1"/>
        <v>0　0</v>
      </c>
      <c r="L40" s="56">
        <f>'女子用紙'!E25</f>
        <v>0</v>
      </c>
      <c r="M40" s="56">
        <f>'女子用紙'!F25</f>
        <v>0</v>
      </c>
      <c r="N40" s="56">
        <f>'女子用紙'!G25</f>
        <v>0</v>
      </c>
      <c r="O40" s="56" t="str">
        <f t="shared" si="10"/>
        <v>0</v>
      </c>
      <c r="P40" s="56">
        <f t="shared" si="2"/>
      </c>
      <c r="Q40" s="56">
        <f>'女子用紙'!H25</f>
        <v>0</v>
      </c>
      <c r="R40" s="56" t="e">
        <f t="shared" si="16"/>
        <v>#N/A</v>
      </c>
      <c r="S40" s="56">
        <f>'女子用紙'!I25</f>
        <v>0</v>
      </c>
      <c r="T40" s="56" t="str">
        <f t="shared" si="11"/>
        <v>0</v>
      </c>
      <c r="U40" s="56">
        <f t="shared" si="3"/>
      </c>
      <c r="V40" s="56">
        <f>'女子用紙'!J25</f>
        <v>0</v>
      </c>
      <c r="W40" s="56" t="e">
        <f t="shared" si="17"/>
        <v>#N/A</v>
      </c>
      <c r="X40" s="56">
        <f>'女子用紙'!K25</f>
        <v>0</v>
      </c>
      <c r="Y40" s="56">
        <f>'女子用紙'!L25</f>
        <v>0</v>
      </c>
      <c r="Z40" s="56">
        <f>'女子用紙'!$B$3</f>
        <v>0</v>
      </c>
    </row>
    <row r="41" spans="1:26" ht="13.5">
      <c r="A41" s="56" t="s">
        <v>27</v>
      </c>
      <c r="B41" s="56">
        <v>9</v>
      </c>
      <c r="C41" s="56">
        <f>'女子用紙'!B28</f>
        <v>0</v>
      </c>
      <c r="D41" s="56">
        <f>'女子用紙'!C28</f>
        <v>0</v>
      </c>
      <c r="E41" s="56">
        <f t="shared" si="12"/>
        <v>1</v>
      </c>
      <c r="F41" s="56">
        <f t="shared" si="13"/>
        <v>1</v>
      </c>
      <c r="G41" s="56">
        <f t="shared" si="14"/>
        <v>2</v>
      </c>
      <c r="H41" s="56" t="str">
        <f t="shared" si="15"/>
        <v>0　　0(0)</v>
      </c>
      <c r="I41" s="56">
        <f>'女子用紙'!B27</f>
        <v>0</v>
      </c>
      <c r="J41" s="56">
        <f>'女子用紙'!C27</f>
        <v>0</v>
      </c>
      <c r="K41" s="56" t="str">
        <f t="shared" si="1"/>
        <v>0　0</v>
      </c>
      <c r="L41" s="56">
        <f>'女子用紙'!E27</f>
        <v>0</v>
      </c>
      <c r="M41" s="56">
        <f>'女子用紙'!F27</f>
        <v>0</v>
      </c>
      <c r="N41" s="56">
        <f>'女子用紙'!G27</f>
        <v>0</v>
      </c>
      <c r="O41" s="56" t="str">
        <f t="shared" si="10"/>
        <v>0</v>
      </c>
      <c r="P41" s="56">
        <f t="shared" si="2"/>
      </c>
      <c r="Q41" s="56">
        <f>'女子用紙'!H27</f>
        <v>0</v>
      </c>
      <c r="R41" s="56" t="e">
        <f t="shared" si="16"/>
        <v>#N/A</v>
      </c>
      <c r="S41" s="56">
        <f>'女子用紙'!I27</f>
        <v>0</v>
      </c>
      <c r="T41" s="56" t="str">
        <f t="shared" si="11"/>
        <v>0</v>
      </c>
      <c r="U41" s="56">
        <f t="shared" si="3"/>
      </c>
      <c r="V41" s="56">
        <f>'女子用紙'!J27</f>
        <v>0</v>
      </c>
      <c r="W41" s="56" t="e">
        <f t="shared" si="17"/>
        <v>#N/A</v>
      </c>
      <c r="X41" s="56">
        <f>'女子用紙'!K27</f>
        <v>0</v>
      </c>
      <c r="Y41" s="56">
        <f>'女子用紙'!L27</f>
        <v>0</v>
      </c>
      <c r="Z41" s="56">
        <f>'女子用紙'!$B$3</f>
        <v>0</v>
      </c>
    </row>
    <row r="42" spans="1:26" ht="13.5">
      <c r="A42" s="56" t="s">
        <v>27</v>
      </c>
      <c r="B42" s="56">
        <v>10</v>
      </c>
      <c r="C42" s="56">
        <f>'女子用紙'!B30</f>
        <v>0</v>
      </c>
      <c r="D42" s="56">
        <f>'女子用紙'!C30</f>
        <v>0</v>
      </c>
      <c r="E42" s="56">
        <f t="shared" si="12"/>
        <v>1</v>
      </c>
      <c r="F42" s="56">
        <f t="shared" si="13"/>
        <v>1</v>
      </c>
      <c r="G42" s="56">
        <f t="shared" si="14"/>
        <v>2</v>
      </c>
      <c r="H42" s="56" t="str">
        <f t="shared" si="15"/>
        <v>0　　0(0)</v>
      </c>
      <c r="I42" s="56">
        <f>'女子用紙'!B29</f>
        <v>0</v>
      </c>
      <c r="J42" s="56">
        <f>'女子用紙'!C29</f>
        <v>0</v>
      </c>
      <c r="K42" s="56" t="str">
        <f t="shared" si="1"/>
        <v>0　0</v>
      </c>
      <c r="L42" s="56">
        <f>'女子用紙'!E29</f>
        <v>0</v>
      </c>
      <c r="M42" s="56">
        <f>'女子用紙'!F29</f>
        <v>0</v>
      </c>
      <c r="N42" s="56">
        <f>'女子用紙'!G29</f>
        <v>0</v>
      </c>
      <c r="O42" s="56" t="str">
        <f t="shared" si="10"/>
        <v>0</v>
      </c>
      <c r="P42" s="56">
        <f t="shared" si="2"/>
      </c>
      <c r="Q42" s="56">
        <f>'女子用紙'!H29</f>
        <v>0</v>
      </c>
      <c r="R42" s="56" t="e">
        <f t="shared" si="16"/>
        <v>#N/A</v>
      </c>
      <c r="S42" s="56">
        <f>'女子用紙'!I29</f>
        <v>0</v>
      </c>
      <c r="T42" s="56" t="str">
        <f t="shared" si="11"/>
        <v>0</v>
      </c>
      <c r="U42" s="56">
        <f t="shared" si="3"/>
      </c>
      <c r="V42" s="56">
        <f>'女子用紙'!J29</f>
        <v>0</v>
      </c>
      <c r="W42" s="56" t="e">
        <f t="shared" si="17"/>
        <v>#N/A</v>
      </c>
      <c r="X42" s="56">
        <f>'女子用紙'!K29</f>
        <v>0</v>
      </c>
      <c r="Y42" s="56">
        <f>'女子用紙'!L29</f>
        <v>0</v>
      </c>
      <c r="Z42" s="56">
        <f>'女子用紙'!$B$3</f>
        <v>0</v>
      </c>
    </row>
    <row r="43" spans="1:26" ht="13.5">
      <c r="A43" s="56" t="s">
        <v>27</v>
      </c>
      <c r="B43" s="56">
        <v>11</v>
      </c>
      <c r="C43" s="56">
        <f>'女子用紙'!B32</f>
        <v>0</v>
      </c>
      <c r="D43" s="56">
        <f>'女子用紙'!C32</f>
        <v>0</v>
      </c>
      <c r="E43" s="56">
        <f t="shared" si="12"/>
        <v>1</v>
      </c>
      <c r="F43" s="56">
        <f t="shared" si="13"/>
        <v>1</v>
      </c>
      <c r="G43" s="56">
        <f t="shared" si="14"/>
        <v>2</v>
      </c>
      <c r="H43" s="56" t="str">
        <f t="shared" si="15"/>
        <v>0　　0(0)</v>
      </c>
      <c r="I43" s="56">
        <f>'女子用紙'!B31</f>
        <v>0</v>
      </c>
      <c r="J43" s="56">
        <f>'女子用紙'!C31</f>
        <v>0</v>
      </c>
      <c r="K43" s="56" t="str">
        <f t="shared" si="1"/>
        <v>0　0</v>
      </c>
      <c r="L43" s="56">
        <f>'女子用紙'!E31</f>
        <v>0</v>
      </c>
      <c r="M43" s="56">
        <f>'女子用紙'!F31</f>
        <v>0</v>
      </c>
      <c r="N43" s="56">
        <f>'女子用紙'!G31</f>
        <v>0</v>
      </c>
      <c r="O43" s="56" t="str">
        <f t="shared" si="10"/>
        <v>0</v>
      </c>
      <c r="P43" s="56">
        <f t="shared" si="2"/>
      </c>
      <c r="Q43" s="56">
        <f>'女子用紙'!H31</f>
        <v>0</v>
      </c>
      <c r="R43" s="56" t="e">
        <f t="shared" si="16"/>
        <v>#N/A</v>
      </c>
      <c r="S43" s="56">
        <f>'女子用紙'!I31</f>
        <v>0</v>
      </c>
      <c r="T43" s="56" t="str">
        <f t="shared" si="11"/>
        <v>0</v>
      </c>
      <c r="U43" s="56">
        <f t="shared" si="3"/>
      </c>
      <c r="V43" s="56">
        <f>'女子用紙'!J31</f>
        <v>0</v>
      </c>
      <c r="W43" s="56" t="e">
        <f t="shared" si="17"/>
        <v>#N/A</v>
      </c>
      <c r="X43" s="56">
        <f>'女子用紙'!K31</f>
        <v>0</v>
      </c>
      <c r="Y43" s="56">
        <f>'女子用紙'!L31</f>
        <v>0</v>
      </c>
      <c r="Z43" s="56">
        <f>'女子用紙'!$B$3</f>
        <v>0</v>
      </c>
    </row>
    <row r="44" spans="1:26" ht="13.5">
      <c r="A44" s="56" t="s">
        <v>27</v>
      </c>
      <c r="B44" s="56">
        <v>12</v>
      </c>
      <c r="C44" s="56">
        <f>'女子用紙'!B34</f>
        <v>0</v>
      </c>
      <c r="D44" s="56">
        <f>'女子用紙'!C34</f>
        <v>0</v>
      </c>
      <c r="E44" s="56">
        <f t="shared" si="12"/>
        <v>1</v>
      </c>
      <c r="F44" s="56">
        <f t="shared" si="13"/>
        <v>1</v>
      </c>
      <c r="G44" s="56">
        <f t="shared" si="14"/>
        <v>2</v>
      </c>
      <c r="H44" s="56" t="str">
        <f t="shared" si="15"/>
        <v>0　　0(0)</v>
      </c>
      <c r="I44" s="56">
        <f>'女子用紙'!B33</f>
        <v>0</v>
      </c>
      <c r="J44" s="56">
        <f>'女子用紙'!C33</f>
        <v>0</v>
      </c>
      <c r="K44" s="56" t="str">
        <f t="shared" si="1"/>
        <v>0　0</v>
      </c>
      <c r="L44" s="56">
        <f>'女子用紙'!E33</f>
        <v>0</v>
      </c>
      <c r="M44" s="56">
        <f>'女子用紙'!F33</f>
        <v>0</v>
      </c>
      <c r="N44" s="56">
        <f>'女子用紙'!G33</f>
        <v>0</v>
      </c>
      <c r="O44" s="56" t="str">
        <f t="shared" si="10"/>
        <v>0</v>
      </c>
      <c r="P44" s="56">
        <f t="shared" si="2"/>
      </c>
      <c r="Q44" s="56">
        <f>'女子用紙'!H33</f>
        <v>0</v>
      </c>
      <c r="R44" s="56" t="e">
        <f t="shared" si="16"/>
        <v>#N/A</v>
      </c>
      <c r="S44" s="56">
        <f>'女子用紙'!I33</f>
        <v>0</v>
      </c>
      <c r="T44" s="56" t="str">
        <f t="shared" si="11"/>
        <v>0</v>
      </c>
      <c r="U44" s="56">
        <f t="shared" si="3"/>
      </c>
      <c r="V44" s="56">
        <f>'女子用紙'!J33</f>
        <v>0</v>
      </c>
      <c r="W44" s="56" t="e">
        <f t="shared" si="17"/>
        <v>#N/A</v>
      </c>
      <c r="X44" s="56">
        <f>'女子用紙'!K33</f>
        <v>0</v>
      </c>
      <c r="Y44" s="56">
        <f>'女子用紙'!L33</f>
        <v>0</v>
      </c>
      <c r="Z44" s="56">
        <f>'女子用紙'!$B$3</f>
        <v>0</v>
      </c>
    </row>
    <row r="45" spans="1:26" ht="13.5">
      <c r="A45" s="56" t="s">
        <v>27</v>
      </c>
      <c r="B45" s="56">
        <v>13</v>
      </c>
      <c r="C45" s="56">
        <f>'女子用紙'!B36</f>
        <v>0</v>
      </c>
      <c r="D45" s="56">
        <f>'女子用紙'!C36</f>
        <v>0</v>
      </c>
      <c r="E45" s="56">
        <f t="shared" si="12"/>
        <v>1</v>
      </c>
      <c r="F45" s="56">
        <f t="shared" si="13"/>
        <v>1</v>
      </c>
      <c r="G45" s="56">
        <f t="shared" si="14"/>
        <v>2</v>
      </c>
      <c r="H45" s="56" t="str">
        <f t="shared" si="15"/>
        <v>0　　0(0)</v>
      </c>
      <c r="I45" s="56">
        <f>'女子用紙'!B35</f>
        <v>0</v>
      </c>
      <c r="J45" s="56">
        <f>'女子用紙'!C35</f>
        <v>0</v>
      </c>
      <c r="K45" s="56" t="str">
        <f t="shared" si="1"/>
        <v>0　0</v>
      </c>
      <c r="L45" s="56">
        <f>'女子用紙'!E35</f>
        <v>0</v>
      </c>
      <c r="M45" s="56">
        <f>'女子用紙'!F35</f>
        <v>0</v>
      </c>
      <c r="N45" s="56">
        <f>'女子用紙'!G35</f>
        <v>0</v>
      </c>
      <c r="O45" s="56" t="str">
        <f t="shared" si="10"/>
        <v>0</v>
      </c>
      <c r="P45" s="56">
        <f t="shared" si="2"/>
      </c>
      <c r="Q45" s="56">
        <f>'女子用紙'!H35</f>
        <v>0</v>
      </c>
      <c r="R45" s="56" t="e">
        <f t="shared" si="16"/>
        <v>#N/A</v>
      </c>
      <c r="S45" s="56">
        <f>'女子用紙'!I35</f>
        <v>0</v>
      </c>
      <c r="T45" s="56" t="str">
        <f t="shared" si="11"/>
        <v>0</v>
      </c>
      <c r="U45" s="56">
        <f t="shared" si="3"/>
      </c>
      <c r="V45" s="56">
        <f>'女子用紙'!J35</f>
        <v>0</v>
      </c>
      <c r="W45" s="56" t="e">
        <f t="shared" si="17"/>
        <v>#N/A</v>
      </c>
      <c r="X45" s="56">
        <f>'女子用紙'!K35</f>
        <v>0</v>
      </c>
      <c r="Y45" s="56">
        <f>'女子用紙'!L35</f>
        <v>0</v>
      </c>
      <c r="Z45" s="56">
        <f>'女子用紙'!$B$3</f>
        <v>0</v>
      </c>
    </row>
    <row r="46" spans="1:26" ht="13.5">
      <c r="A46" s="56" t="s">
        <v>27</v>
      </c>
      <c r="B46" s="56">
        <v>14</v>
      </c>
      <c r="C46" s="56">
        <f>'女子用紙'!B38</f>
        <v>0</v>
      </c>
      <c r="D46" s="56">
        <f>'女子用紙'!C38</f>
        <v>0</v>
      </c>
      <c r="E46" s="56">
        <f t="shared" si="12"/>
        <v>1</v>
      </c>
      <c r="F46" s="56">
        <f t="shared" si="13"/>
        <v>1</v>
      </c>
      <c r="G46" s="56">
        <f t="shared" si="14"/>
        <v>2</v>
      </c>
      <c r="H46" s="56" t="str">
        <f t="shared" si="15"/>
        <v>0　　0(0)</v>
      </c>
      <c r="I46" s="56">
        <f>'女子用紙'!B37</f>
        <v>0</v>
      </c>
      <c r="J46" s="56">
        <f>'女子用紙'!C37</f>
        <v>0</v>
      </c>
      <c r="K46" s="56" t="str">
        <f t="shared" si="1"/>
        <v>0　0</v>
      </c>
      <c r="L46" s="56">
        <f>'女子用紙'!E37</f>
        <v>0</v>
      </c>
      <c r="M46" s="56">
        <f>'女子用紙'!F37</f>
        <v>0</v>
      </c>
      <c r="N46" s="56">
        <f>'女子用紙'!G37</f>
        <v>0</v>
      </c>
      <c r="O46" s="56" t="str">
        <f t="shared" si="10"/>
        <v>0</v>
      </c>
      <c r="P46" s="56">
        <f t="shared" si="2"/>
      </c>
      <c r="Q46" s="56">
        <f>'女子用紙'!H37</f>
        <v>0</v>
      </c>
      <c r="R46" s="56" t="e">
        <f t="shared" si="16"/>
        <v>#N/A</v>
      </c>
      <c r="S46" s="56">
        <f>'女子用紙'!I37</f>
        <v>0</v>
      </c>
      <c r="T46" s="56" t="str">
        <f t="shared" si="11"/>
        <v>0</v>
      </c>
      <c r="U46" s="56">
        <f t="shared" si="3"/>
      </c>
      <c r="V46" s="56">
        <f>'女子用紙'!J37</f>
        <v>0</v>
      </c>
      <c r="W46" s="56" t="e">
        <f t="shared" si="17"/>
        <v>#N/A</v>
      </c>
      <c r="X46" s="56">
        <f>'女子用紙'!K37</f>
        <v>0</v>
      </c>
      <c r="Y46" s="56">
        <f>'女子用紙'!L37</f>
        <v>0</v>
      </c>
      <c r="Z46" s="56">
        <f>'女子用紙'!$B$3</f>
        <v>0</v>
      </c>
    </row>
    <row r="47" spans="1:26" ht="13.5">
      <c r="A47" s="56" t="s">
        <v>27</v>
      </c>
      <c r="B47" s="56">
        <v>15</v>
      </c>
      <c r="C47" s="56">
        <f>'女子用紙'!B40</f>
        <v>0</v>
      </c>
      <c r="D47" s="56">
        <f>'女子用紙'!C40</f>
        <v>0</v>
      </c>
      <c r="E47" s="56">
        <f t="shared" si="12"/>
        <v>1</v>
      </c>
      <c r="F47" s="56">
        <f t="shared" si="13"/>
        <v>1</v>
      </c>
      <c r="G47" s="56">
        <f t="shared" si="14"/>
        <v>2</v>
      </c>
      <c r="H47" s="56" t="str">
        <f t="shared" si="15"/>
        <v>0　　0(0)</v>
      </c>
      <c r="I47" s="56">
        <f>'女子用紙'!B39</f>
        <v>0</v>
      </c>
      <c r="J47" s="56">
        <f>'女子用紙'!C39</f>
        <v>0</v>
      </c>
      <c r="K47" s="56" t="str">
        <f t="shared" si="1"/>
        <v>0　0</v>
      </c>
      <c r="L47" s="56">
        <f>'女子用紙'!E39</f>
        <v>0</v>
      </c>
      <c r="M47" s="56">
        <f>'女子用紙'!F39</f>
        <v>0</v>
      </c>
      <c r="N47" s="56">
        <f>'女子用紙'!G39</f>
        <v>0</v>
      </c>
      <c r="O47" s="56" t="str">
        <f t="shared" si="10"/>
        <v>0</v>
      </c>
      <c r="P47" s="56">
        <f t="shared" si="2"/>
      </c>
      <c r="Q47" s="56">
        <f>'女子用紙'!H39</f>
        <v>0</v>
      </c>
      <c r="R47" s="56" t="e">
        <f t="shared" si="16"/>
        <v>#N/A</v>
      </c>
      <c r="S47" s="56">
        <f>'女子用紙'!I39</f>
        <v>0</v>
      </c>
      <c r="T47" s="56" t="str">
        <f t="shared" si="11"/>
        <v>0</v>
      </c>
      <c r="U47" s="56">
        <f t="shared" si="3"/>
      </c>
      <c r="V47" s="56">
        <f>'女子用紙'!J39</f>
        <v>0</v>
      </c>
      <c r="W47" s="56" t="e">
        <f t="shared" si="17"/>
        <v>#N/A</v>
      </c>
      <c r="X47" s="56">
        <f>'女子用紙'!K39</f>
        <v>0</v>
      </c>
      <c r="Y47" s="56">
        <f>'女子用紙'!L39</f>
        <v>0</v>
      </c>
      <c r="Z47" s="56">
        <f>'女子用紙'!$B$3</f>
        <v>0</v>
      </c>
    </row>
    <row r="48" spans="1:26" ht="13.5">
      <c r="A48" s="56" t="s">
        <v>27</v>
      </c>
      <c r="B48" s="56">
        <v>16</v>
      </c>
      <c r="C48" s="56">
        <f>'女子用紙'!B42</f>
        <v>0</v>
      </c>
      <c r="D48" s="56">
        <f>'女子用紙'!C42</f>
        <v>0</v>
      </c>
      <c r="E48" s="56">
        <f t="shared" si="12"/>
        <v>1</v>
      </c>
      <c r="F48" s="56">
        <f t="shared" si="13"/>
        <v>1</v>
      </c>
      <c r="G48" s="56">
        <f t="shared" si="14"/>
        <v>2</v>
      </c>
      <c r="H48" s="56" t="str">
        <f t="shared" si="15"/>
        <v>0　　0(0)</v>
      </c>
      <c r="I48" s="56">
        <f>'女子用紙'!B41</f>
        <v>0</v>
      </c>
      <c r="J48" s="56">
        <f>'女子用紙'!C41</f>
        <v>0</v>
      </c>
      <c r="K48" s="56" t="str">
        <f t="shared" si="1"/>
        <v>0　0</v>
      </c>
      <c r="L48" s="56">
        <f>'女子用紙'!E41</f>
        <v>0</v>
      </c>
      <c r="M48" s="56">
        <f>'女子用紙'!F41</f>
        <v>0</v>
      </c>
      <c r="N48" s="56">
        <f>'女子用紙'!G41</f>
        <v>0</v>
      </c>
      <c r="O48" s="56" t="str">
        <f t="shared" si="10"/>
        <v>0</v>
      </c>
      <c r="P48" s="56">
        <f t="shared" si="2"/>
      </c>
      <c r="Q48" s="56">
        <f>'女子用紙'!H41</f>
        <v>0</v>
      </c>
      <c r="R48" s="56" t="e">
        <f t="shared" si="16"/>
        <v>#N/A</v>
      </c>
      <c r="S48" s="56">
        <f>'女子用紙'!I41</f>
        <v>0</v>
      </c>
      <c r="T48" s="56" t="str">
        <f t="shared" si="11"/>
        <v>0</v>
      </c>
      <c r="U48" s="56">
        <f t="shared" si="3"/>
      </c>
      <c r="V48" s="56">
        <f>'女子用紙'!J41</f>
        <v>0</v>
      </c>
      <c r="W48" s="56" t="e">
        <f t="shared" si="17"/>
        <v>#N/A</v>
      </c>
      <c r="X48" s="56">
        <f>'女子用紙'!K41</f>
        <v>0</v>
      </c>
      <c r="Y48" s="56">
        <f>'女子用紙'!L41</f>
        <v>0</v>
      </c>
      <c r="Z48" s="56">
        <f>'女子用紙'!$B$3</f>
        <v>0</v>
      </c>
    </row>
    <row r="49" spans="1:26" ht="13.5">
      <c r="A49" s="56" t="s">
        <v>27</v>
      </c>
      <c r="B49" s="56">
        <v>17</v>
      </c>
      <c r="C49" s="56">
        <f>'女子用紙'!B44</f>
        <v>0</v>
      </c>
      <c r="D49" s="56">
        <f>'女子用紙'!C44</f>
        <v>0</v>
      </c>
      <c r="E49" s="56">
        <f t="shared" si="12"/>
        <v>1</v>
      </c>
      <c r="F49" s="56">
        <f t="shared" si="13"/>
        <v>1</v>
      </c>
      <c r="G49" s="56">
        <f t="shared" si="14"/>
        <v>2</v>
      </c>
      <c r="H49" s="56" t="str">
        <f t="shared" si="15"/>
        <v>0　　0(0)</v>
      </c>
      <c r="I49" s="56">
        <f>'女子用紙'!B43</f>
        <v>0</v>
      </c>
      <c r="J49" s="56">
        <f>'女子用紙'!C43</f>
        <v>0</v>
      </c>
      <c r="K49" s="56" t="str">
        <f t="shared" si="1"/>
        <v>0　0</v>
      </c>
      <c r="L49" s="56">
        <f>'女子用紙'!E43</f>
        <v>0</v>
      </c>
      <c r="M49" s="56">
        <f>'女子用紙'!F43</f>
        <v>0</v>
      </c>
      <c r="N49" s="56">
        <f>'女子用紙'!G43</f>
        <v>0</v>
      </c>
      <c r="O49" s="56" t="str">
        <f t="shared" si="10"/>
        <v>0</v>
      </c>
      <c r="P49" s="56">
        <f t="shared" si="2"/>
      </c>
      <c r="Q49" s="56">
        <f>'女子用紙'!H43</f>
        <v>0</v>
      </c>
      <c r="R49" s="56" t="e">
        <f t="shared" si="16"/>
        <v>#N/A</v>
      </c>
      <c r="S49" s="56">
        <f>'女子用紙'!I43</f>
        <v>0</v>
      </c>
      <c r="T49" s="56" t="str">
        <f t="shared" si="11"/>
        <v>0</v>
      </c>
      <c r="U49" s="56">
        <f t="shared" si="3"/>
      </c>
      <c r="V49" s="56">
        <f>'女子用紙'!J43</f>
        <v>0</v>
      </c>
      <c r="W49" s="56" t="e">
        <f t="shared" si="17"/>
        <v>#N/A</v>
      </c>
      <c r="X49" s="56">
        <f>'女子用紙'!K43</f>
        <v>0</v>
      </c>
      <c r="Y49" s="56">
        <f>'女子用紙'!L43</f>
        <v>0</v>
      </c>
      <c r="Z49" s="56">
        <f>'女子用紙'!$B$3</f>
        <v>0</v>
      </c>
    </row>
    <row r="50" spans="1:26" ht="13.5">
      <c r="A50" s="56" t="s">
        <v>27</v>
      </c>
      <c r="B50" s="56">
        <v>18</v>
      </c>
      <c r="C50" s="56">
        <f>'女子用紙'!B46</f>
        <v>0</v>
      </c>
      <c r="D50" s="56">
        <f>'女子用紙'!C46</f>
        <v>0</v>
      </c>
      <c r="E50" s="56">
        <f t="shared" si="12"/>
        <v>1</v>
      </c>
      <c r="F50" s="56">
        <f t="shared" si="13"/>
        <v>1</v>
      </c>
      <c r="G50" s="56">
        <f t="shared" si="14"/>
        <v>2</v>
      </c>
      <c r="H50" s="56" t="str">
        <f t="shared" si="15"/>
        <v>0　　0(0)</v>
      </c>
      <c r="I50" s="56">
        <f>'女子用紙'!B45</f>
        <v>0</v>
      </c>
      <c r="J50" s="56">
        <f>'女子用紙'!C45</f>
        <v>0</v>
      </c>
      <c r="K50" s="56" t="str">
        <f t="shared" si="1"/>
        <v>0　0</v>
      </c>
      <c r="L50" s="56">
        <f>'女子用紙'!E45</f>
        <v>0</v>
      </c>
      <c r="M50" s="56">
        <f>'女子用紙'!F45</f>
        <v>0</v>
      </c>
      <c r="N50" s="56">
        <f>'女子用紙'!G45</f>
        <v>0</v>
      </c>
      <c r="O50" s="56" t="str">
        <f t="shared" si="10"/>
        <v>0</v>
      </c>
      <c r="P50" s="56">
        <f t="shared" si="2"/>
      </c>
      <c r="Q50" s="56">
        <f>'女子用紙'!H45</f>
        <v>0</v>
      </c>
      <c r="R50" s="56" t="e">
        <f t="shared" si="16"/>
        <v>#N/A</v>
      </c>
      <c r="S50" s="56">
        <f>'女子用紙'!I45</f>
        <v>0</v>
      </c>
      <c r="T50" s="56" t="str">
        <f t="shared" si="11"/>
        <v>0</v>
      </c>
      <c r="U50" s="56">
        <f t="shared" si="3"/>
      </c>
      <c r="V50" s="56">
        <f>'女子用紙'!J45</f>
        <v>0</v>
      </c>
      <c r="W50" s="56" t="e">
        <f t="shared" si="17"/>
        <v>#N/A</v>
      </c>
      <c r="X50" s="56">
        <f>'女子用紙'!K45</f>
        <v>0</v>
      </c>
      <c r="Y50" s="56">
        <f>'女子用紙'!L45</f>
        <v>0</v>
      </c>
      <c r="Z50" s="56">
        <f>'女子用紙'!$B$3</f>
        <v>0</v>
      </c>
    </row>
    <row r="51" spans="1:26" ht="13.5">
      <c r="A51" s="56" t="s">
        <v>27</v>
      </c>
      <c r="B51" s="56">
        <v>19</v>
      </c>
      <c r="C51" s="56">
        <f>'女子用紙'!B48</f>
        <v>0</v>
      </c>
      <c r="D51" s="56">
        <f>'女子用紙'!C48</f>
        <v>0</v>
      </c>
      <c r="E51" s="56">
        <f t="shared" si="12"/>
        <v>1</v>
      </c>
      <c r="F51" s="56">
        <f t="shared" si="13"/>
        <v>1</v>
      </c>
      <c r="G51" s="56">
        <f t="shared" si="14"/>
        <v>2</v>
      </c>
      <c r="H51" s="56" t="str">
        <f t="shared" si="15"/>
        <v>0　　0(0)</v>
      </c>
      <c r="I51" s="56">
        <f>'女子用紙'!B47</f>
        <v>0</v>
      </c>
      <c r="J51" s="56">
        <f>'女子用紙'!C47</f>
        <v>0</v>
      </c>
      <c r="K51" s="56" t="str">
        <f t="shared" si="1"/>
        <v>0　0</v>
      </c>
      <c r="L51" s="56">
        <f>'女子用紙'!E47</f>
        <v>0</v>
      </c>
      <c r="M51" s="56">
        <f>'女子用紙'!F47</f>
        <v>0</v>
      </c>
      <c r="N51" s="56">
        <f>'女子用紙'!G47</f>
        <v>0</v>
      </c>
      <c r="O51" s="56" t="str">
        <f t="shared" si="10"/>
        <v>0</v>
      </c>
      <c r="P51" s="56">
        <f t="shared" si="2"/>
      </c>
      <c r="Q51" s="56">
        <f>'女子用紙'!H47</f>
        <v>0</v>
      </c>
      <c r="R51" s="56" t="e">
        <f t="shared" si="16"/>
        <v>#N/A</v>
      </c>
      <c r="S51" s="56">
        <f>'女子用紙'!I47</f>
        <v>0</v>
      </c>
      <c r="T51" s="56" t="str">
        <f t="shared" si="11"/>
        <v>0</v>
      </c>
      <c r="U51" s="56">
        <f t="shared" si="3"/>
      </c>
      <c r="V51" s="56">
        <f>'女子用紙'!J47</f>
        <v>0</v>
      </c>
      <c r="W51" s="56" t="e">
        <f t="shared" si="17"/>
        <v>#N/A</v>
      </c>
      <c r="X51" s="56">
        <f>'女子用紙'!K47</f>
        <v>0</v>
      </c>
      <c r="Y51" s="56">
        <f>'女子用紙'!L47</f>
        <v>0</v>
      </c>
      <c r="Z51" s="56">
        <f>'女子用紙'!$B$3</f>
        <v>0</v>
      </c>
    </row>
    <row r="52" spans="1:26" ht="13.5">
      <c r="A52" s="56" t="s">
        <v>27</v>
      </c>
      <c r="B52" s="56">
        <v>20</v>
      </c>
      <c r="C52" s="56">
        <f>'女子用紙'!B50</f>
        <v>0</v>
      </c>
      <c r="D52" s="56">
        <f>'女子用紙'!C50</f>
        <v>0</v>
      </c>
      <c r="E52" s="56">
        <f t="shared" si="12"/>
        <v>1</v>
      </c>
      <c r="F52" s="56">
        <f t="shared" si="13"/>
        <v>1</v>
      </c>
      <c r="G52" s="56">
        <f t="shared" si="14"/>
        <v>2</v>
      </c>
      <c r="H52" s="56" t="str">
        <f t="shared" si="15"/>
        <v>0　　0(0)</v>
      </c>
      <c r="I52" s="56">
        <f>'女子用紙'!B49</f>
        <v>0</v>
      </c>
      <c r="J52" s="56">
        <f>'女子用紙'!C49</f>
        <v>0</v>
      </c>
      <c r="K52" s="56" t="str">
        <f t="shared" si="1"/>
        <v>0　0</v>
      </c>
      <c r="L52" s="56">
        <f>'女子用紙'!E49</f>
        <v>0</v>
      </c>
      <c r="M52" s="56">
        <f>'女子用紙'!F49</f>
        <v>0</v>
      </c>
      <c r="N52" s="56">
        <f>'女子用紙'!G49</f>
        <v>0</v>
      </c>
      <c r="O52" s="56" t="str">
        <f t="shared" si="10"/>
        <v>0</v>
      </c>
      <c r="P52" s="56">
        <f t="shared" si="2"/>
      </c>
      <c r="Q52" s="56">
        <f>'女子用紙'!H49</f>
        <v>0</v>
      </c>
      <c r="R52" s="56" t="e">
        <f t="shared" si="16"/>
        <v>#N/A</v>
      </c>
      <c r="S52" s="56">
        <f>'女子用紙'!I49</f>
        <v>0</v>
      </c>
      <c r="T52" s="56" t="str">
        <f t="shared" si="11"/>
        <v>0</v>
      </c>
      <c r="U52" s="56">
        <f t="shared" si="3"/>
      </c>
      <c r="V52" s="56">
        <f>'女子用紙'!J49</f>
        <v>0</v>
      </c>
      <c r="W52" s="56" t="e">
        <f t="shared" si="17"/>
        <v>#N/A</v>
      </c>
      <c r="X52" s="56">
        <f>'女子用紙'!K49</f>
        <v>0</v>
      </c>
      <c r="Y52" s="56">
        <f>'女子用紙'!L49</f>
        <v>0</v>
      </c>
      <c r="Z52" s="56">
        <f>'女子用紙'!$B$3</f>
        <v>0</v>
      </c>
    </row>
    <row r="53" spans="1:26" ht="14.25" customHeight="1">
      <c r="A53" s="56" t="s">
        <v>27</v>
      </c>
      <c r="B53" s="56">
        <v>21</v>
      </c>
      <c r="C53" s="56">
        <f>'女子用紙'!B52</f>
        <v>0</v>
      </c>
      <c r="D53" s="56">
        <f>'女子用紙'!C52</f>
        <v>0</v>
      </c>
      <c r="E53" s="56">
        <f t="shared" si="12"/>
        <v>1</v>
      </c>
      <c r="F53" s="56">
        <f t="shared" si="13"/>
        <v>1</v>
      </c>
      <c r="G53" s="56">
        <f t="shared" si="14"/>
        <v>2</v>
      </c>
      <c r="H53" s="56" t="str">
        <f t="shared" si="15"/>
        <v>0　　0(0)</v>
      </c>
      <c r="I53" s="56">
        <f>'女子用紙'!B51</f>
        <v>0</v>
      </c>
      <c r="J53" s="56">
        <f>'女子用紙'!C51</f>
        <v>0</v>
      </c>
      <c r="K53" s="56" t="str">
        <f t="shared" si="1"/>
        <v>0　0</v>
      </c>
      <c r="L53" s="56">
        <f>'女子用紙'!E51</f>
        <v>0</v>
      </c>
      <c r="M53" s="56">
        <f>'女子用紙'!F51</f>
        <v>0</v>
      </c>
      <c r="N53" s="56">
        <f>'女子用紙'!G51</f>
        <v>0</v>
      </c>
      <c r="O53" s="56" t="str">
        <f t="shared" si="10"/>
        <v>0</v>
      </c>
      <c r="P53" s="56">
        <f t="shared" si="2"/>
      </c>
      <c r="Q53" s="56">
        <f>'女子用紙'!H51</f>
        <v>0</v>
      </c>
      <c r="R53" s="56" t="e">
        <f t="shared" si="16"/>
        <v>#N/A</v>
      </c>
      <c r="S53" s="56">
        <f>'女子用紙'!I51</f>
        <v>0</v>
      </c>
      <c r="T53" s="56" t="str">
        <f t="shared" si="11"/>
        <v>0</v>
      </c>
      <c r="U53" s="56">
        <f t="shared" si="3"/>
      </c>
      <c r="V53" s="56">
        <f>'女子用紙'!J51</f>
        <v>0</v>
      </c>
      <c r="W53" s="56" t="e">
        <f t="shared" si="17"/>
        <v>#N/A</v>
      </c>
      <c r="X53" s="56">
        <f>'女子用紙'!K51</f>
        <v>0</v>
      </c>
      <c r="Y53" s="56">
        <f>'女子用紙'!L51</f>
        <v>0</v>
      </c>
      <c r="Z53" s="56">
        <f>'女子用紙'!$B$3</f>
        <v>0</v>
      </c>
    </row>
    <row r="54" spans="1:26" ht="13.5">
      <c r="A54" s="56" t="s">
        <v>27</v>
      </c>
      <c r="B54" s="56">
        <v>22</v>
      </c>
      <c r="C54" s="56">
        <f>'女子用紙'!B54</f>
        <v>0</v>
      </c>
      <c r="D54" s="56">
        <f>'女子用紙'!C54</f>
        <v>0</v>
      </c>
      <c r="E54" s="56">
        <f t="shared" si="12"/>
        <v>1</v>
      </c>
      <c r="F54" s="56">
        <f t="shared" si="13"/>
        <v>1</v>
      </c>
      <c r="G54" s="56">
        <f t="shared" si="14"/>
        <v>2</v>
      </c>
      <c r="H54" s="56" t="str">
        <f t="shared" si="15"/>
        <v>0　　0(0)</v>
      </c>
      <c r="I54" s="56">
        <f>'女子用紙'!B53</f>
        <v>0</v>
      </c>
      <c r="J54" s="56">
        <f>'女子用紙'!C53</f>
        <v>0</v>
      </c>
      <c r="K54" s="56" t="str">
        <f t="shared" si="1"/>
        <v>0　0</v>
      </c>
      <c r="L54" s="56">
        <f>'女子用紙'!E53</f>
        <v>0</v>
      </c>
      <c r="M54" s="56">
        <f>'女子用紙'!F53</f>
        <v>0</v>
      </c>
      <c r="N54" s="56">
        <f>'女子用紙'!G53</f>
        <v>0</v>
      </c>
      <c r="O54" s="56" t="str">
        <f t="shared" si="10"/>
        <v>0</v>
      </c>
      <c r="P54" s="56">
        <f t="shared" si="2"/>
      </c>
      <c r="Q54" s="56">
        <f>'女子用紙'!H53</f>
        <v>0</v>
      </c>
      <c r="R54" s="56" t="e">
        <f t="shared" si="16"/>
        <v>#N/A</v>
      </c>
      <c r="S54" s="56">
        <f>'女子用紙'!I53</f>
        <v>0</v>
      </c>
      <c r="T54" s="56" t="str">
        <f t="shared" si="11"/>
        <v>0</v>
      </c>
      <c r="U54" s="56">
        <f t="shared" si="3"/>
      </c>
      <c r="V54" s="56">
        <f>'女子用紙'!J53</f>
        <v>0</v>
      </c>
      <c r="W54" s="56" t="e">
        <f t="shared" si="17"/>
        <v>#N/A</v>
      </c>
      <c r="X54" s="56">
        <f>'女子用紙'!K53</f>
        <v>0</v>
      </c>
      <c r="Y54" s="56">
        <f>'女子用紙'!L53</f>
        <v>0</v>
      </c>
      <c r="Z54" s="56">
        <f>'女子用紙'!$B$3</f>
        <v>0</v>
      </c>
    </row>
    <row r="55" spans="1:26" ht="13.5">
      <c r="A55" s="56" t="s">
        <v>27</v>
      </c>
      <c r="B55" s="56">
        <v>23</v>
      </c>
      <c r="C55" s="56">
        <f>'女子用紙'!B56</f>
        <v>0</v>
      </c>
      <c r="D55" s="56">
        <f>'女子用紙'!C56</f>
        <v>0</v>
      </c>
      <c r="E55" s="56">
        <f t="shared" si="12"/>
        <v>1</v>
      </c>
      <c r="F55" s="56">
        <f t="shared" si="13"/>
        <v>1</v>
      </c>
      <c r="G55" s="56">
        <f t="shared" si="14"/>
        <v>2</v>
      </c>
      <c r="H55" s="56" t="str">
        <f t="shared" si="15"/>
        <v>0　　0(0)</v>
      </c>
      <c r="I55" s="56">
        <f>'女子用紙'!B55</f>
        <v>0</v>
      </c>
      <c r="J55" s="56">
        <f>'女子用紙'!C55</f>
        <v>0</v>
      </c>
      <c r="K55" s="56" t="str">
        <f t="shared" si="1"/>
        <v>0　0</v>
      </c>
      <c r="L55" s="56">
        <f>'女子用紙'!E55</f>
        <v>0</v>
      </c>
      <c r="M55" s="56">
        <f>'女子用紙'!F55</f>
        <v>0</v>
      </c>
      <c r="N55" s="56">
        <f>'女子用紙'!G55</f>
        <v>0</v>
      </c>
      <c r="O55" s="56" t="str">
        <f t="shared" si="10"/>
        <v>0</v>
      </c>
      <c r="P55" s="56">
        <f t="shared" si="2"/>
      </c>
      <c r="Q55" s="56">
        <f>'女子用紙'!H55</f>
        <v>0</v>
      </c>
      <c r="R55" s="56" t="e">
        <f t="shared" si="16"/>
        <v>#N/A</v>
      </c>
      <c r="S55" s="56">
        <f>'女子用紙'!I55</f>
        <v>0</v>
      </c>
      <c r="T55" s="56" t="str">
        <f t="shared" si="11"/>
        <v>0</v>
      </c>
      <c r="U55" s="56">
        <f t="shared" si="3"/>
      </c>
      <c r="V55" s="56">
        <f>'女子用紙'!J55</f>
        <v>0</v>
      </c>
      <c r="W55" s="56" t="e">
        <f t="shared" si="17"/>
        <v>#N/A</v>
      </c>
      <c r="X55" s="56">
        <f>'女子用紙'!K55</f>
        <v>0</v>
      </c>
      <c r="Y55" s="56">
        <f>'女子用紙'!L55</f>
        <v>0</v>
      </c>
      <c r="Z55" s="56">
        <f>'女子用紙'!$B$3</f>
        <v>0</v>
      </c>
    </row>
    <row r="56" spans="1:26" ht="13.5">
      <c r="A56" s="56" t="s">
        <v>27</v>
      </c>
      <c r="B56" s="56">
        <v>24</v>
      </c>
      <c r="C56" s="56">
        <f>'女子用紙'!B58</f>
        <v>0</v>
      </c>
      <c r="D56" s="56">
        <f>'女子用紙'!C58</f>
        <v>0</v>
      </c>
      <c r="E56" s="56">
        <f t="shared" si="12"/>
        <v>1</v>
      </c>
      <c r="F56" s="56">
        <f t="shared" si="13"/>
        <v>1</v>
      </c>
      <c r="G56" s="56">
        <f t="shared" si="14"/>
        <v>2</v>
      </c>
      <c r="H56" s="56" t="str">
        <f t="shared" si="15"/>
        <v>0　　0(0)</v>
      </c>
      <c r="I56" s="56">
        <f>'女子用紙'!B57</f>
        <v>0</v>
      </c>
      <c r="J56" s="56">
        <f>'女子用紙'!C57</f>
        <v>0</v>
      </c>
      <c r="K56" s="56" t="str">
        <f t="shared" si="1"/>
        <v>0　0</v>
      </c>
      <c r="L56" s="56">
        <f>'女子用紙'!E57</f>
        <v>0</v>
      </c>
      <c r="M56" s="56">
        <f>'女子用紙'!F57</f>
        <v>0</v>
      </c>
      <c r="N56" s="56">
        <f>'女子用紙'!G57</f>
        <v>0</v>
      </c>
      <c r="O56" s="56" t="str">
        <f t="shared" si="10"/>
        <v>0</v>
      </c>
      <c r="P56" s="56">
        <f t="shared" si="2"/>
      </c>
      <c r="Q56" s="56">
        <f>'女子用紙'!H57</f>
        <v>0</v>
      </c>
      <c r="R56" s="56" t="e">
        <f t="shared" si="16"/>
        <v>#N/A</v>
      </c>
      <c r="S56" s="56">
        <f>'女子用紙'!I57</f>
        <v>0</v>
      </c>
      <c r="T56" s="56" t="str">
        <f t="shared" si="11"/>
        <v>0</v>
      </c>
      <c r="U56" s="56">
        <f t="shared" si="3"/>
      </c>
      <c r="V56" s="56">
        <f>'女子用紙'!J57</f>
        <v>0</v>
      </c>
      <c r="W56" s="56" t="e">
        <f t="shared" si="17"/>
        <v>#N/A</v>
      </c>
      <c r="X56" s="56">
        <f>'女子用紙'!K57</f>
        <v>0</v>
      </c>
      <c r="Y56" s="56">
        <f>'女子用紙'!L57</f>
        <v>0</v>
      </c>
      <c r="Z56" s="56">
        <f>'女子用紙'!$B$3</f>
        <v>0</v>
      </c>
    </row>
    <row r="57" spans="1:26" ht="13.5">
      <c r="A57" s="56" t="s">
        <v>27</v>
      </c>
      <c r="B57" s="56">
        <v>25</v>
      </c>
      <c r="C57" s="56">
        <f>'女子用紙'!B60</f>
        <v>0</v>
      </c>
      <c r="D57" s="56">
        <f>'女子用紙'!C60</f>
        <v>0</v>
      </c>
      <c r="E57" s="56">
        <f t="shared" si="12"/>
        <v>1</v>
      </c>
      <c r="F57" s="56">
        <f t="shared" si="13"/>
        <v>1</v>
      </c>
      <c r="G57" s="56">
        <f t="shared" si="14"/>
        <v>2</v>
      </c>
      <c r="H57" s="56" t="str">
        <f t="shared" si="15"/>
        <v>0　　0(0)</v>
      </c>
      <c r="I57" s="56">
        <f>'女子用紙'!B59</f>
        <v>0</v>
      </c>
      <c r="J57" s="56">
        <f>'女子用紙'!C59</f>
        <v>0</v>
      </c>
      <c r="K57" s="56" t="str">
        <f t="shared" si="1"/>
        <v>0　0</v>
      </c>
      <c r="L57" s="56">
        <f>'女子用紙'!E59</f>
        <v>0</v>
      </c>
      <c r="M57" s="56">
        <f>'女子用紙'!F59</f>
        <v>0</v>
      </c>
      <c r="N57" s="56">
        <f>'女子用紙'!G59</f>
        <v>0</v>
      </c>
      <c r="O57" s="56" t="str">
        <f t="shared" si="10"/>
        <v>0</v>
      </c>
      <c r="P57" s="56">
        <f t="shared" si="2"/>
      </c>
      <c r="Q57" s="56">
        <f>'女子用紙'!H59</f>
        <v>0</v>
      </c>
      <c r="R57" s="56" t="e">
        <f t="shared" si="16"/>
        <v>#N/A</v>
      </c>
      <c r="S57" s="56">
        <f>'女子用紙'!I59</f>
        <v>0</v>
      </c>
      <c r="T57" s="56" t="str">
        <f t="shared" si="11"/>
        <v>0</v>
      </c>
      <c r="U57" s="56">
        <f t="shared" si="3"/>
      </c>
      <c r="V57" s="56">
        <f>'女子用紙'!J59</f>
        <v>0</v>
      </c>
      <c r="W57" s="56" t="e">
        <f t="shared" si="17"/>
        <v>#N/A</v>
      </c>
      <c r="X57" s="56">
        <f>'女子用紙'!K59</f>
        <v>0</v>
      </c>
      <c r="Y57" s="56">
        <f>'女子用紙'!L59</f>
        <v>0</v>
      </c>
      <c r="Z57" s="56">
        <f>'女子用紙'!$B$3</f>
        <v>0</v>
      </c>
    </row>
    <row r="58" spans="1:26" ht="13.5">
      <c r="A58" s="56" t="s">
        <v>27</v>
      </c>
      <c r="B58" s="56">
        <v>26</v>
      </c>
      <c r="C58" s="56">
        <f>'女子用紙'!B62</f>
        <v>0</v>
      </c>
      <c r="D58" s="56">
        <f>'女子用紙'!C62</f>
        <v>0</v>
      </c>
      <c r="E58" s="56">
        <f t="shared" si="12"/>
        <v>1</v>
      </c>
      <c r="F58" s="56">
        <f t="shared" si="13"/>
        <v>1</v>
      </c>
      <c r="G58" s="56">
        <f t="shared" si="14"/>
        <v>2</v>
      </c>
      <c r="H58" s="56" t="str">
        <f t="shared" si="15"/>
        <v>0　　0(0)</v>
      </c>
      <c r="I58" s="56">
        <f>'女子用紙'!B61</f>
        <v>0</v>
      </c>
      <c r="J58" s="56">
        <f>'女子用紙'!C61</f>
        <v>0</v>
      </c>
      <c r="K58" s="56" t="str">
        <f t="shared" si="1"/>
        <v>0　0</v>
      </c>
      <c r="L58" s="56">
        <f>'女子用紙'!E61</f>
        <v>0</v>
      </c>
      <c r="M58" s="56">
        <f>'女子用紙'!F61</f>
        <v>0</v>
      </c>
      <c r="N58" s="56">
        <f>'女子用紙'!G61</f>
        <v>0</v>
      </c>
      <c r="O58" s="56" t="str">
        <f t="shared" si="10"/>
        <v>0</v>
      </c>
      <c r="P58" s="56">
        <f t="shared" si="2"/>
      </c>
      <c r="Q58" s="56">
        <f>'女子用紙'!H61</f>
        <v>0</v>
      </c>
      <c r="R58" s="56" t="e">
        <f t="shared" si="16"/>
        <v>#N/A</v>
      </c>
      <c r="S58" s="56">
        <f>'女子用紙'!I61</f>
        <v>0</v>
      </c>
      <c r="T58" s="56" t="str">
        <f t="shared" si="11"/>
        <v>0</v>
      </c>
      <c r="U58" s="56">
        <f t="shared" si="3"/>
      </c>
      <c r="V58" s="56">
        <f>'女子用紙'!J61</f>
        <v>0</v>
      </c>
      <c r="W58" s="56" t="e">
        <f t="shared" si="17"/>
        <v>#N/A</v>
      </c>
      <c r="X58" s="56">
        <f>'女子用紙'!K61</f>
        <v>0</v>
      </c>
      <c r="Y58" s="56">
        <f>'女子用紙'!L61</f>
        <v>0</v>
      </c>
      <c r="Z58" s="56">
        <f>'女子用紙'!$B$3</f>
        <v>0</v>
      </c>
    </row>
    <row r="59" spans="1:26" ht="13.5">
      <c r="A59" s="56" t="s">
        <v>27</v>
      </c>
      <c r="B59" s="56">
        <v>27</v>
      </c>
      <c r="C59" s="56">
        <f>'女子用紙'!B64</f>
        <v>0</v>
      </c>
      <c r="D59" s="56">
        <f>'女子用紙'!C64</f>
        <v>0</v>
      </c>
      <c r="E59" s="56">
        <f t="shared" si="12"/>
        <v>1</v>
      </c>
      <c r="F59" s="56">
        <f t="shared" si="13"/>
        <v>1</v>
      </c>
      <c r="G59" s="56">
        <f t="shared" si="14"/>
        <v>2</v>
      </c>
      <c r="H59" s="56" t="str">
        <f t="shared" si="15"/>
        <v>0　　0(0)</v>
      </c>
      <c r="I59" s="56">
        <f>'女子用紙'!B63</f>
        <v>0</v>
      </c>
      <c r="J59" s="56">
        <f>'女子用紙'!C63</f>
        <v>0</v>
      </c>
      <c r="K59" s="56" t="str">
        <f t="shared" si="1"/>
        <v>0　0</v>
      </c>
      <c r="L59" s="56">
        <f>'女子用紙'!E63</f>
        <v>0</v>
      </c>
      <c r="M59" s="56">
        <f>'女子用紙'!F63</f>
        <v>0</v>
      </c>
      <c r="N59" s="56">
        <f>'女子用紙'!G63</f>
        <v>0</v>
      </c>
      <c r="O59" s="56" t="str">
        <f t="shared" si="10"/>
        <v>0</v>
      </c>
      <c r="P59" s="56">
        <f t="shared" si="2"/>
      </c>
      <c r="Q59" s="56">
        <f>'女子用紙'!H63</f>
        <v>0</v>
      </c>
      <c r="R59" s="56" t="e">
        <f t="shared" si="16"/>
        <v>#N/A</v>
      </c>
      <c r="S59" s="56">
        <f>'女子用紙'!I63</f>
        <v>0</v>
      </c>
      <c r="T59" s="56" t="str">
        <f t="shared" si="11"/>
        <v>0</v>
      </c>
      <c r="U59" s="56">
        <f t="shared" si="3"/>
      </c>
      <c r="V59" s="56">
        <f>'女子用紙'!J63</f>
        <v>0</v>
      </c>
      <c r="W59" s="56" t="e">
        <f t="shared" si="17"/>
        <v>#N/A</v>
      </c>
      <c r="X59" s="56">
        <f>'女子用紙'!K63</f>
        <v>0</v>
      </c>
      <c r="Y59" s="56">
        <f>'女子用紙'!L63</f>
        <v>0</v>
      </c>
      <c r="Z59" s="56">
        <f>'女子用紙'!$B$3</f>
        <v>0</v>
      </c>
    </row>
    <row r="60" spans="1:26" ht="13.5">
      <c r="A60" s="56" t="s">
        <v>27</v>
      </c>
      <c r="B60" s="56">
        <v>28</v>
      </c>
      <c r="C60" s="56">
        <f>'女子用紙'!B66</f>
        <v>0</v>
      </c>
      <c r="D60" s="56">
        <f>'女子用紙'!C66</f>
        <v>0</v>
      </c>
      <c r="E60" s="56">
        <f t="shared" si="12"/>
        <v>1</v>
      </c>
      <c r="F60" s="56">
        <f t="shared" si="13"/>
        <v>1</v>
      </c>
      <c r="G60" s="56">
        <f t="shared" si="14"/>
        <v>2</v>
      </c>
      <c r="H60" s="56" t="str">
        <f t="shared" si="15"/>
        <v>0　　0(0)</v>
      </c>
      <c r="I60" s="56">
        <f>'女子用紙'!B65</f>
        <v>0</v>
      </c>
      <c r="J60" s="56">
        <f>'女子用紙'!C65</f>
        <v>0</v>
      </c>
      <c r="K60" s="56" t="str">
        <f t="shared" si="1"/>
        <v>0　0</v>
      </c>
      <c r="L60" s="56">
        <f>'女子用紙'!E65</f>
        <v>0</v>
      </c>
      <c r="M60" s="56">
        <f>'女子用紙'!F65</f>
        <v>0</v>
      </c>
      <c r="N60" s="56">
        <f>'女子用紙'!G65</f>
        <v>0</v>
      </c>
      <c r="O60" s="56" t="str">
        <f t="shared" si="10"/>
        <v>0</v>
      </c>
      <c r="P60" s="56">
        <f t="shared" si="2"/>
      </c>
      <c r="Q60" s="56">
        <f>'女子用紙'!H65</f>
        <v>0</v>
      </c>
      <c r="R60" s="56" t="e">
        <f t="shared" si="16"/>
        <v>#N/A</v>
      </c>
      <c r="S60" s="56">
        <f>'女子用紙'!I65</f>
        <v>0</v>
      </c>
      <c r="T60" s="56" t="str">
        <f t="shared" si="11"/>
        <v>0</v>
      </c>
      <c r="U60" s="56">
        <f t="shared" si="3"/>
      </c>
      <c r="V60" s="56">
        <f>'女子用紙'!J65</f>
        <v>0</v>
      </c>
      <c r="W60" s="56" t="e">
        <f t="shared" si="17"/>
        <v>#N/A</v>
      </c>
      <c r="X60" s="56">
        <f>'女子用紙'!K65</f>
        <v>0</v>
      </c>
      <c r="Y60" s="56">
        <f>'女子用紙'!L65</f>
        <v>0</v>
      </c>
      <c r="Z60" s="56">
        <f>'女子用紙'!$B$3</f>
        <v>0</v>
      </c>
    </row>
    <row r="61" spans="1:26" ht="13.5">
      <c r="A61" s="56" t="s">
        <v>27</v>
      </c>
      <c r="B61" s="56">
        <v>29</v>
      </c>
      <c r="C61" s="56">
        <f>'女子用紙'!B68</f>
        <v>0</v>
      </c>
      <c r="D61" s="56">
        <f>'女子用紙'!C68</f>
        <v>0</v>
      </c>
      <c r="E61" s="56">
        <f t="shared" si="12"/>
        <v>1</v>
      </c>
      <c r="F61" s="56">
        <f t="shared" si="13"/>
        <v>1</v>
      </c>
      <c r="G61" s="56">
        <f t="shared" si="14"/>
        <v>2</v>
      </c>
      <c r="H61" s="56" t="str">
        <f t="shared" si="15"/>
        <v>0　　0(0)</v>
      </c>
      <c r="I61" s="56">
        <f>'女子用紙'!B67</f>
        <v>0</v>
      </c>
      <c r="J61" s="56">
        <f>'女子用紙'!C67</f>
        <v>0</v>
      </c>
      <c r="K61" s="56" t="str">
        <f t="shared" si="1"/>
        <v>0　0</v>
      </c>
      <c r="L61" s="56">
        <f>'女子用紙'!E67</f>
        <v>0</v>
      </c>
      <c r="M61" s="56">
        <f>'女子用紙'!F67</f>
        <v>0</v>
      </c>
      <c r="N61" s="56">
        <f>'女子用紙'!G67</f>
        <v>0</v>
      </c>
      <c r="O61" s="56" t="str">
        <f t="shared" si="10"/>
        <v>0</v>
      </c>
      <c r="P61" s="56">
        <f t="shared" si="2"/>
      </c>
      <c r="Q61" s="56">
        <f>'女子用紙'!H67</f>
        <v>0</v>
      </c>
      <c r="R61" s="56" t="e">
        <f t="shared" si="16"/>
        <v>#N/A</v>
      </c>
      <c r="S61" s="56">
        <f>'女子用紙'!I67</f>
        <v>0</v>
      </c>
      <c r="T61" s="56" t="str">
        <f t="shared" si="11"/>
        <v>0</v>
      </c>
      <c r="U61" s="56">
        <f t="shared" si="3"/>
      </c>
      <c r="V61" s="56">
        <f>'女子用紙'!J67</f>
        <v>0</v>
      </c>
      <c r="W61" s="56" t="e">
        <f t="shared" si="17"/>
        <v>#N/A</v>
      </c>
      <c r="X61" s="56">
        <f>'女子用紙'!K67</f>
        <v>0</v>
      </c>
      <c r="Y61" s="56">
        <f>'女子用紙'!L67</f>
        <v>0</v>
      </c>
      <c r="Z61" s="56">
        <f>'女子用紙'!$B$3</f>
        <v>0</v>
      </c>
    </row>
    <row r="62" spans="1:26" ht="13.5">
      <c r="A62" s="56" t="s">
        <v>27</v>
      </c>
      <c r="B62" s="56">
        <v>30</v>
      </c>
      <c r="C62" s="56">
        <f>'女子用紙'!B70</f>
        <v>0</v>
      </c>
      <c r="D62" s="56">
        <f>'女子用紙'!C70</f>
        <v>0</v>
      </c>
      <c r="E62" s="56">
        <f t="shared" si="12"/>
        <v>1</v>
      </c>
      <c r="F62" s="56">
        <f t="shared" si="13"/>
        <v>1</v>
      </c>
      <c r="G62" s="56">
        <f t="shared" si="14"/>
        <v>2</v>
      </c>
      <c r="H62" s="56" t="str">
        <f t="shared" si="15"/>
        <v>0　　0(0)</v>
      </c>
      <c r="I62" s="56">
        <f>'女子用紙'!B69</f>
        <v>0</v>
      </c>
      <c r="J62" s="56">
        <f>'女子用紙'!C69</f>
        <v>0</v>
      </c>
      <c r="K62" s="56" t="str">
        <f t="shared" si="1"/>
        <v>0　0</v>
      </c>
      <c r="L62" s="56">
        <f>'女子用紙'!E69</f>
        <v>0</v>
      </c>
      <c r="M62" s="56">
        <f>'女子用紙'!F69</f>
        <v>0</v>
      </c>
      <c r="N62" s="56">
        <f>'女子用紙'!G69</f>
        <v>0</v>
      </c>
      <c r="O62" s="56" t="str">
        <f t="shared" si="10"/>
        <v>0</v>
      </c>
      <c r="P62" s="56">
        <f t="shared" si="2"/>
      </c>
      <c r="Q62" s="56">
        <f>'女子用紙'!H69</f>
        <v>0</v>
      </c>
      <c r="R62" s="56" t="e">
        <f t="shared" si="16"/>
        <v>#N/A</v>
      </c>
      <c r="S62" s="56">
        <f>'女子用紙'!I69</f>
        <v>0</v>
      </c>
      <c r="T62" s="56" t="str">
        <f t="shared" si="11"/>
        <v>0</v>
      </c>
      <c r="U62" s="56">
        <f t="shared" si="3"/>
      </c>
      <c r="V62" s="56">
        <f>'女子用紙'!J69</f>
        <v>0</v>
      </c>
      <c r="W62" s="56" t="e">
        <f t="shared" si="17"/>
        <v>#N/A</v>
      </c>
      <c r="X62" s="56">
        <f>'女子用紙'!K69</f>
        <v>0</v>
      </c>
      <c r="Y62" s="56">
        <f>'女子用紙'!L69</f>
        <v>0</v>
      </c>
      <c r="Z62" s="56">
        <f>'女子用紙'!$B$3</f>
        <v>0</v>
      </c>
    </row>
    <row r="73" spans="8:14" ht="13.5">
      <c r="H73" s="56" t="s">
        <v>32</v>
      </c>
      <c r="I73" s="56" t="s">
        <v>75</v>
      </c>
      <c r="J73" s="57"/>
      <c r="K73" s="56" t="s">
        <v>76</v>
      </c>
      <c r="L73" s="57"/>
      <c r="M73" s="56" t="s">
        <v>33</v>
      </c>
      <c r="N73" s="56" t="s">
        <v>7</v>
      </c>
    </row>
    <row r="74" spans="8:13" ht="13.5">
      <c r="H74" s="56">
        <v>1</v>
      </c>
      <c r="I74" s="56" t="s">
        <v>68</v>
      </c>
      <c r="J74" s="57" t="s">
        <v>166</v>
      </c>
      <c r="K74" s="56" t="s">
        <v>68</v>
      </c>
      <c r="L74" s="57" t="s">
        <v>166</v>
      </c>
      <c r="M74" s="56" t="s">
        <v>41</v>
      </c>
    </row>
    <row r="75" spans="8:13" ht="13.5">
      <c r="H75" s="56">
        <v>2</v>
      </c>
      <c r="I75" s="56" t="s">
        <v>59</v>
      </c>
      <c r="J75" s="113" t="s">
        <v>217</v>
      </c>
      <c r="K75" s="56" t="s">
        <v>59</v>
      </c>
      <c r="L75" s="113" t="s">
        <v>170</v>
      </c>
      <c r="M75" s="56" t="s">
        <v>22</v>
      </c>
    </row>
    <row r="76" spans="8:12" ht="13.5">
      <c r="H76" s="56">
        <v>3</v>
      </c>
      <c r="I76" s="56" t="s">
        <v>69</v>
      </c>
      <c r="J76" s="57" t="s">
        <v>218</v>
      </c>
      <c r="K76" s="56" t="s">
        <v>58</v>
      </c>
      <c r="L76" s="57" t="s">
        <v>169</v>
      </c>
    </row>
    <row r="77" spans="8:12" ht="13.5">
      <c r="H77" s="56" t="s">
        <v>35</v>
      </c>
      <c r="I77" s="56" t="s">
        <v>70</v>
      </c>
      <c r="J77" s="57" t="s">
        <v>169</v>
      </c>
      <c r="K77" s="56" t="s">
        <v>79</v>
      </c>
      <c r="L77" s="57" t="s">
        <v>167</v>
      </c>
    </row>
    <row r="78" spans="8:12" ht="13.5">
      <c r="H78" s="56" t="s">
        <v>42</v>
      </c>
      <c r="I78" s="56" t="s">
        <v>71</v>
      </c>
      <c r="J78" s="57" t="s">
        <v>167</v>
      </c>
      <c r="K78" s="56" t="s">
        <v>52</v>
      </c>
      <c r="L78" s="57" t="s">
        <v>219</v>
      </c>
    </row>
    <row r="79" spans="9:12" ht="13.5">
      <c r="I79" s="56" t="s">
        <v>52</v>
      </c>
      <c r="J79" s="57" t="s">
        <v>219</v>
      </c>
      <c r="K79" s="56" t="s">
        <v>72</v>
      </c>
      <c r="L79" s="57" t="s">
        <v>220</v>
      </c>
    </row>
    <row r="80" spans="9:12" ht="13.5">
      <c r="I80" s="56" t="s">
        <v>72</v>
      </c>
      <c r="J80" s="57" t="s">
        <v>220</v>
      </c>
      <c r="K80" s="56" t="s">
        <v>51</v>
      </c>
      <c r="L80" s="57" t="s">
        <v>168</v>
      </c>
    </row>
    <row r="81" spans="9:12" ht="13.5">
      <c r="I81" s="56" t="s">
        <v>51</v>
      </c>
      <c r="J81" s="57" t="s">
        <v>168</v>
      </c>
      <c r="K81" s="56" t="s">
        <v>80</v>
      </c>
      <c r="L81" s="113" t="s">
        <v>223</v>
      </c>
    </row>
    <row r="82" spans="9:12" ht="13.5">
      <c r="I82" s="56" t="s">
        <v>39</v>
      </c>
      <c r="J82" s="57" t="s">
        <v>221</v>
      </c>
      <c r="K82" s="56" t="s">
        <v>39</v>
      </c>
      <c r="L82" s="57" t="s">
        <v>221</v>
      </c>
    </row>
    <row r="83" spans="9:12" ht="13.5">
      <c r="I83" s="56" t="s">
        <v>36</v>
      </c>
      <c r="J83" s="57" t="s">
        <v>171</v>
      </c>
      <c r="K83" s="56" t="s">
        <v>36</v>
      </c>
      <c r="L83" s="57" t="s">
        <v>171</v>
      </c>
    </row>
    <row r="84" spans="9:12" ht="13.5">
      <c r="I84" s="56" t="s">
        <v>37</v>
      </c>
      <c r="J84" s="57" t="s">
        <v>172</v>
      </c>
      <c r="K84" s="56" t="s">
        <v>37</v>
      </c>
      <c r="L84" s="57" t="s">
        <v>172</v>
      </c>
    </row>
    <row r="85" spans="9:12" ht="13.5">
      <c r="I85" s="56" t="s">
        <v>40</v>
      </c>
      <c r="J85" s="57" t="s">
        <v>173</v>
      </c>
      <c r="K85" s="56" t="s">
        <v>40</v>
      </c>
      <c r="L85" s="57" t="s">
        <v>227</v>
      </c>
    </row>
    <row r="86" spans="9:12" ht="13.5">
      <c r="I86" s="56" t="s">
        <v>38</v>
      </c>
      <c r="J86" s="57" t="s">
        <v>222</v>
      </c>
      <c r="K86" s="56" t="s">
        <v>38</v>
      </c>
      <c r="L86" s="57" t="s">
        <v>222</v>
      </c>
    </row>
    <row r="87" spans="9:12" ht="13.5">
      <c r="I87" s="56" t="s">
        <v>165</v>
      </c>
      <c r="J87" s="56" t="s">
        <v>175</v>
      </c>
      <c r="K87" s="56" t="s">
        <v>165</v>
      </c>
      <c r="L87" s="56" t="s">
        <v>175</v>
      </c>
    </row>
    <row r="88" spans="9:10" ht="13.5">
      <c r="I88" s="120"/>
      <c r="J88" s="59"/>
    </row>
    <row r="89" spans="9:10" ht="13.5">
      <c r="I89" s="120"/>
      <c r="J89" s="59"/>
    </row>
    <row r="90" spans="9:10" ht="13.5">
      <c r="I90" s="120"/>
      <c r="J90" s="59"/>
    </row>
    <row r="91" ht="13.5">
      <c r="I91" s="57"/>
    </row>
    <row r="92" ht="13.5">
      <c r="I92" s="57"/>
    </row>
    <row r="93" ht="13.5">
      <c r="I93" s="57"/>
    </row>
    <row r="94" ht="13.5">
      <c r="I94" s="57"/>
    </row>
    <row r="95" ht="13.5">
      <c r="J95" s="57"/>
    </row>
    <row r="97" ht="13.5">
      <c r="J97" s="57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高良朝彦</cp:lastModifiedBy>
  <cp:lastPrinted>2016-01-21T08:42:17Z</cp:lastPrinted>
  <dcterms:created xsi:type="dcterms:W3CDTF">2005-06-03T11:52:16Z</dcterms:created>
  <dcterms:modified xsi:type="dcterms:W3CDTF">2018-05-15T23:43:05Z</dcterms:modified>
  <cp:category/>
  <cp:version/>
  <cp:contentType/>
  <cp:contentStatus/>
</cp:coreProperties>
</file>